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35" windowWidth="15480" windowHeight="10920" tabRatio="598" activeTab="1"/>
  </bookViews>
  <sheets>
    <sheet name="руздел 5" sheetId="1" r:id="rId1"/>
    <sheet name="сш11" sheetId="2" r:id="rId2"/>
  </sheets>
  <definedNames>
    <definedName name="_xlnm.Print_Titles" localSheetId="1">'сш11'!$67:$68</definedName>
    <definedName name="_xlnm.Print_Area" localSheetId="1">'сш11'!$A$1:$J$281</definedName>
  </definedNames>
  <calcPr fullCalcOnLoad="1"/>
</workbook>
</file>

<file path=xl/sharedStrings.xml><?xml version="1.0" encoding="utf-8"?>
<sst xmlns="http://schemas.openxmlformats.org/spreadsheetml/2006/main" count="553" uniqueCount="273">
  <si>
    <t>УТВЕРЖДАЮ</t>
  </si>
  <si>
    <t>Форма по КФД</t>
  </si>
  <si>
    <t>Дата</t>
  </si>
  <si>
    <t>ИНН</t>
  </si>
  <si>
    <t>КПП</t>
  </si>
  <si>
    <t>Код по ОКЕИ</t>
  </si>
  <si>
    <t>Наименование показателя</t>
  </si>
  <si>
    <t>из них:</t>
  </si>
  <si>
    <t>в том числе:</t>
  </si>
  <si>
    <t>(подпись)</t>
  </si>
  <si>
    <t>(расшифровка подписи)</t>
  </si>
  <si>
    <t>Х</t>
  </si>
  <si>
    <t>Заработная плата</t>
  </si>
  <si>
    <t>Начисления на выплаты по оплате труда</t>
  </si>
  <si>
    <t>Коммунальные расходы</t>
  </si>
  <si>
    <t>Работы, услуги по содержанию имущества</t>
  </si>
  <si>
    <t>________________________________</t>
  </si>
  <si>
    <t xml:space="preserve">Операции по лицевым счетам, открытым в органах Федерального казначейства </t>
  </si>
  <si>
    <t>Прочие работы, услуги</t>
  </si>
  <si>
    <t>Расчетно-нормативные затраты (местный бюджет)</t>
  </si>
  <si>
    <t>Субсидии на иные цели (местный бюджет)</t>
  </si>
  <si>
    <t>КОДЫ</t>
  </si>
  <si>
    <t>по ОКПО</t>
  </si>
  <si>
    <t>Наименование муниципального</t>
  </si>
  <si>
    <t>Единица измерения: руб.</t>
  </si>
  <si>
    <t>Наименование органа, осуществляющего функции</t>
  </si>
  <si>
    <t>1. Нефинансовые активы, всего:</t>
  </si>
  <si>
    <t>Адрес фактического местонахождения</t>
  </si>
  <si>
    <t>2. Финансовые активы, всего:</t>
  </si>
  <si>
    <t>3. Обязательства, всего:</t>
  </si>
  <si>
    <t xml:space="preserve"> Недвижимое имущество, всего</t>
  </si>
  <si>
    <t xml:space="preserve"> остаточная стоимость</t>
  </si>
  <si>
    <t>Особо ценное движимое имущество, всего</t>
  </si>
  <si>
    <t xml:space="preserve"> Дебиторская задолженность по доходам</t>
  </si>
  <si>
    <t>Дебиторская задолженность по расходам</t>
  </si>
  <si>
    <t xml:space="preserve"> Просроченная кредиторская задолженность</t>
  </si>
  <si>
    <t>г. Волгодонска</t>
  </si>
  <si>
    <t xml:space="preserve">код по бюджетной классификации </t>
  </si>
  <si>
    <t>Расчетно-нормативные затраты (областной бюджет)</t>
  </si>
  <si>
    <t xml:space="preserve">                     Главный бухгалтер</t>
  </si>
  <si>
    <t>I. Сведения о деятельности муниципального бюджетного учреждения:</t>
  </si>
  <si>
    <t>КОСГУ</t>
  </si>
  <si>
    <t>Фонд оплаты труда учреждений, в т. ч.:</t>
  </si>
  <si>
    <t>Иные выплаты персоналу учреждений, за исключением фонда оплаты труда, в т. ч.:</t>
  </si>
  <si>
    <t>Взносы по обязательному социальному страхованию на выплаты по оплате труда работников и иные выплаты работникам учреждений, в т. ч.:</t>
  </si>
  <si>
    <t>Прочая закупка товаров, работ и услуг для обеспечения государственных (муниципальных)нужд, в т. ч.:</t>
  </si>
  <si>
    <t>Уплата налога на имущество организаций и земельного налога, в т. ч.:</t>
  </si>
  <si>
    <t>Увеличение стоимости основных средств</t>
  </si>
  <si>
    <t>Прочая закупка товаров, работ и услуг для обеспечения государственных (муниципальных)нужд</t>
  </si>
  <si>
    <t>Дополнительные экономические коды</t>
  </si>
  <si>
    <t>8.2.1.3.0000</t>
  </si>
  <si>
    <t>8.2.2.1.0000</t>
  </si>
  <si>
    <t>8.2.2.5.0000</t>
  </si>
  <si>
    <t>8.2.2.5.0002</t>
  </si>
  <si>
    <t>8.2.2.6.0000</t>
  </si>
  <si>
    <t>8.2.2.6.0003</t>
  </si>
  <si>
    <t>8.3.1.0.0000</t>
  </si>
  <si>
    <t>8.2.2.3.0000</t>
  </si>
  <si>
    <t>8.2.2.5.0001</t>
  </si>
  <si>
    <t>8.2.2.6.0004</t>
  </si>
  <si>
    <t>8.2.2.3.0001</t>
  </si>
  <si>
    <t>8.2.2.3.0003</t>
  </si>
  <si>
    <t>8.2.2.3.0004</t>
  </si>
  <si>
    <t>Единица измерения</t>
  </si>
  <si>
    <t>Значение</t>
  </si>
  <si>
    <t>Общая балансовая стоимость недвижимого имущества, всего</t>
  </si>
  <si>
    <t>руб.</t>
  </si>
  <si>
    <t>Общая балансовая стоимость движимого имущества, всего</t>
  </si>
  <si>
    <t xml:space="preserve">    в том числе:</t>
  </si>
  <si>
    <t xml:space="preserve">     стоимость недвижимого имущества, закрепленного за учреждением на праве оперативного управления</t>
  </si>
  <si>
    <t xml:space="preserve">     стоимость недвижимого имущества, приобретенного учреждением за счет выделенных бюджетных средств</t>
  </si>
  <si>
    <t xml:space="preserve">     стоимость недвижимого имущества, приобретенного учреждением  за счет доходов, полученных от приносящей доход деятельности</t>
  </si>
  <si>
    <t xml:space="preserve">    стоимость особо ценного движимого имущества</t>
  </si>
  <si>
    <t xml:space="preserve">     в том числе:</t>
  </si>
  <si>
    <t>Год начала закупки</t>
  </si>
  <si>
    <t>Сумма выплат по расходам на закупку товаров, работ и услуг, руб.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</si>
  <si>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</si>
  <si>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</si>
  <si>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всего на закупки</t>
  </si>
  <si>
    <t>8.2.2.1.0002</t>
  </si>
  <si>
    <t>8.2.1.1.0001</t>
  </si>
  <si>
    <t>4.1. Планируемый остаток средств на начало планируемого года</t>
  </si>
  <si>
    <t>IV. Показатели по поступлениям и выплатам муниципального бюджетного учреждения</t>
  </si>
  <si>
    <t xml:space="preserve">4.2. Поступления, всего: </t>
  </si>
  <si>
    <t>4.2.1.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</si>
  <si>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4.2.2. Субсидии бюджетным учреждениям на иные цели</t>
  </si>
  <si>
    <t>4.2.3. Поступления от приносящей доход деятельности</t>
  </si>
  <si>
    <t>4.3. Планируемый остаток средств на конец планируемого года</t>
  </si>
  <si>
    <t>4.4.1. Муниципальная программа города Волгодонска "Развитие образования в городе Волгодонске"</t>
  </si>
  <si>
    <t>4.4.1.1. Расходы на выполнение муниципального задания</t>
  </si>
  <si>
    <t>4.4.1.1.1. 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</si>
  <si>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 xml:space="preserve">4.4. Выплаты, всего: </t>
  </si>
  <si>
    <t>4.4.1.1.2. Расходы от поступлений от приносящей доход деятельности</t>
  </si>
  <si>
    <t>4.4.1.2. Прочие расходы</t>
  </si>
  <si>
    <t>4.4.1.2.1. Субсидии бюджетным учреждениям на иные цели</t>
  </si>
  <si>
    <r>
      <t xml:space="preserve">Расчетно-нормативные затраты (местный бюджет) </t>
    </r>
    <r>
      <rPr>
        <sz val="12"/>
        <rFont val="Times New Roman"/>
        <family val="1"/>
      </rPr>
      <t>(обеспечение первичных мер пожарной безопасности)</t>
    </r>
  </si>
  <si>
    <r>
      <t xml:space="preserve">и полномочия учредителя: </t>
    </r>
    <r>
      <rPr>
        <u val="single"/>
        <sz val="10"/>
        <rFont val="Times New Roman"/>
        <family val="1"/>
      </rPr>
      <t>Управление образования г.Волгодонска</t>
    </r>
  </si>
  <si>
    <t>2019 год</t>
  </si>
  <si>
    <t>II. Сведения о закрепленном за учреждением имуществом:</t>
  </si>
  <si>
    <t>8.3.1.0.0001</t>
  </si>
  <si>
    <t>8.3.1.0.0003</t>
  </si>
  <si>
    <t>8.3.1.0.0004</t>
  </si>
  <si>
    <t>на 2020 год</t>
  </si>
  <si>
    <t>2020 год</t>
  </si>
  <si>
    <t>ИТОГО: 611 (муниц. задание)</t>
  </si>
  <si>
    <t>ИТОГО6 612 (иные цели)</t>
  </si>
  <si>
    <t>ИТОГО:  (собственные доходы)</t>
  </si>
  <si>
    <t>Проверка:</t>
  </si>
  <si>
    <t>на 2019 год</t>
  </si>
  <si>
    <t>Итого (обл+гор)</t>
  </si>
  <si>
    <t>ПРОВЕРКА</t>
  </si>
  <si>
    <t>закупки</t>
  </si>
  <si>
    <t xml:space="preserve">область </t>
  </si>
  <si>
    <t xml:space="preserve">город </t>
  </si>
  <si>
    <t>внебюджет</t>
  </si>
  <si>
    <t>Налоги, пошлины и сборы</t>
  </si>
  <si>
    <t>Уплата иных платежей в т.ч.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</si>
  <si>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</si>
  <si>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</si>
  <si>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</si>
  <si>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с остатком</t>
  </si>
  <si>
    <t>без остатков</t>
  </si>
  <si>
    <t>остатки</t>
  </si>
  <si>
    <t>Закупка товаров, работ, услуг в целях капитального ремонта государственного (муниципального) имущества, в т.ч.:</t>
  </si>
  <si>
    <t>План финансово-хозяйственной деятельности на 2019 год и плановый период 2020 и 2021 годов</t>
  </si>
  <si>
    <t>на 2021 год</t>
  </si>
  <si>
    <t>2021 год</t>
  </si>
  <si>
    <t>Лимиты на 2019 год</t>
  </si>
  <si>
    <t>Остатки на 01.01.2019года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</si>
  <si>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</si>
  <si>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использованя</t>
  </si>
  <si>
    <t>Увеличение стоимости неисключительных прав на результаты интеллектуальной деятельности с определенным сроком полезного использованя</t>
  </si>
  <si>
    <t>Увеличение стоимости продуктов питания</t>
  </si>
  <si>
    <t>Увеличение стоимости мягкого инвентаря</t>
  </si>
  <si>
    <r>
      <t xml:space="preserve">Выплаты по расходам на закупку товаров, работ, услуг всего:  </t>
    </r>
    <r>
      <rPr>
        <b/>
        <sz val="14"/>
        <rFont val="Times New Roman"/>
        <family val="1"/>
      </rPr>
      <t>(код строки 0001)</t>
    </r>
  </si>
  <si>
    <t>Погашение кредиторской задолженности, сложившейся по состоянию на первое число текущего финансового года:</t>
  </si>
  <si>
    <t xml:space="preserve">                     Руководитель контрактной службы (контрактный управляющий)</t>
  </si>
  <si>
    <t>(должность)</t>
  </si>
  <si>
    <t>V. Показатели выплат по расходам на закупку товаров, работ, услуг муниципального бюджетного учреждения на 2019г. и на плановый период 2020, 2021годов.</t>
  </si>
  <si>
    <t>III. Показатели финансового состояния муниципального бюджетного учреждения (по состоянию на 01.01.2019г.):</t>
  </si>
  <si>
    <r>
      <t>907-0702-06 2 00 72030-611-</t>
    </r>
    <r>
      <rPr>
        <b/>
        <sz val="11"/>
        <rFont val="Times New Roman"/>
        <family val="1"/>
      </rPr>
      <t>111</t>
    </r>
  </si>
  <si>
    <t>Социальные пособия и компенсации персоналу в денежной форме</t>
  </si>
  <si>
    <t>8.2.6.6.0000</t>
  </si>
  <si>
    <t>пособия за первые три дня временной нетрудоспособности за счет средств работодателя</t>
  </si>
  <si>
    <t>8.2.6.6.0001</t>
  </si>
  <si>
    <r>
      <t>907-0702-06 2 00 72030-611-</t>
    </r>
    <r>
      <rPr>
        <b/>
        <sz val="11"/>
        <rFont val="Times New Roman"/>
        <family val="1"/>
      </rPr>
      <t>112</t>
    </r>
  </si>
  <si>
    <t>Прочие несоциальные выплаты персоналу в денежной форме, в т. ч.:</t>
  </si>
  <si>
    <t>8.2.1.2.0000</t>
  </si>
  <si>
    <t>суточные</t>
  </si>
  <si>
    <t>8.2.1.2.0001</t>
  </si>
  <si>
    <t>8.2.6.6.0002</t>
  </si>
  <si>
    <t>ежемесячные компенсационные выплаты в размере 50 рублей персоналу, находящемуся в отпуске по уходу за ребенком до достижения им возраста 3 лет</t>
  </si>
  <si>
    <t>Прочие работы, услуги, в т. ч.:</t>
  </si>
  <si>
    <t>проезд к месту командирования и обратно</t>
  </si>
  <si>
    <t>8.2.2.6.0001</t>
  </si>
  <si>
    <t>проживание в командировке</t>
  </si>
  <si>
    <t>8.2.2.6.0002</t>
  </si>
  <si>
    <t>Услуги связи, вт.ч.:</t>
  </si>
  <si>
    <t>интернет</t>
  </si>
  <si>
    <t>иные услуги связи, в т.ч. генерация ключей</t>
  </si>
  <si>
    <t>8.2.2.1.9999</t>
  </si>
  <si>
    <t>текущий ремонт оборудования и техники</t>
  </si>
  <si>
    <t>иные работы, услуги по содержанию имущества</t>
  </si>
  <si>
    <t>8.2.2.5.9999</t>
  </si>
  <si>
    <t>подписка на периодические издания</t>
  </si>
  <si>
    <t>иные прочие работы, услуги</t>
  </si>
  <si>
    <t>8.2.2.6.9999</t>
  </si>
  <si>
    <t>иные расходы, связанные с увеличением стоимости основных средств</t>
  </si>
  <si>
    <t>8.3.1.0.9999</t>
  </si>
  <si>
    <t>8.3.4.6.0000</t>
  </si>
  <si>
    <t>иные расходы, связанные с увеличением стоимости прочих оборотных запасов (материалов)</t>
  </si>
  <si>
    <t>8.3.4.6.9999</t>
  </si>
  <si>
    <t>8.3.4.6.0001</t>
  </si>
  <si>
    <t>запасные и (или) составные части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</t>
  </si>
  <si>
    <t>Увеличение стоимости прочих материальных запасов однократного применения</t>
  </si>
  <si>
    <t>8.3.4.9.0000</t>
  </si>
  <si>
    <t>8.3.4.9.0001</t>
  </si>
  <si>
    <t>приобретение (изготовление) подарочной и сувенирной продукции, не предназначенной для дальнейшей перепродажи</t>
  </si>
  <si>
    <t>8.3.4.9.9999</t>
  </si>
  <si>
    <t>иное увеличение стоимости прочих материальных запасов однократного применения</t>
  </si>
  <si>
    <t>8.3.5.2.0000</t>
  </si>
  <si>
    <t>8.3.5.2.0001</t>
  </si>
  <si>
    <t>8.3.5.3.0000</t>
  </si>
  <si>
    <t>8.3.5.3.0001</t>
  </si>
  <si>
    <r>
      <t>907-0702-06 2 00 72030-611-</t>
    </r>
    <r>
      <rPr>
        <b/>
        <sz val="11"/>
        <rFont val="Times New Roman"/>
        <family val="1"/>
      </rPr>
      <t>119</t>
    </r>
  </si>
  <si>
    <r>
      <t>907-0702-06 2 00 72030-611-</t>
    </r>
    <r>
      <rPr>
        <b/>
        <sz val="11"/>
        <rFont val="Times New Roman"/>
        <family val="1"/>
      </rPr>
      <t>244</t>
    </r>
  </si>
  <si>
    <r>
      <rPr>
        <sz val="10"/>
        <rFont val="Times New Roman"/>
        <family val="1"/>
      </rPr>
      <t>907-0702-06 2 00 00590-611-</t>
    </r>
    <r>
      <rPr>
        <b/>
        <sz val="11"/>
        <rFont val="Times New Roman"/>
        <family val="1"/>
      </rPr>
      <t>111</t>
    </r>
  </si>
  <si>
    <r>
      <rPr>
        <sz val="10"/>
        <rFont val="Times New Roman"/>
        <family val="1"/>
      </rPr>
      <t>907-0702-06 2 00 00590-611-</t>
    </r>
    <r>
      <rPr>
        <b/>
        <sz val="11"/>
        <rFont val="Times New Roman"/>
        <family val="1"/>
      </rPr>
      <t>112</t>
    </r>
  </si>
  <si>
    <r>
      <rPr>
        <sz val="10"/>
        <rFont val="Times New Roman"/>
        <family val="1"/>
      </rPr>
      <t>907-0702-06 2 00 00590-611-</t>
    </r>
    <r>
      <rPr>
        <b/>
        <sz val="11"/>
        <rFont val="Times New Roman"/>
        <family val="1"/>
      </rPr>
      <t>119</t>
    </r>
  </si>
  <si>
    <r>
      <t>907-0702-06 2 00 00590-611</t>
    </r>
    <r>
      <rPr>
        <b/>
        <sz val="11"/>
        <rFont val="Times New Roman"/>
        <family val="1"/>
      </rPr>
      <t>-244</t>
    </r>
  </si>
  <si>
    <t>отопление и горячее водоснабжение</t>
  </si>
  <si>
    <t>электроэнергия</t>
  </si>
  <si>
    <t>холодное водоснабжение и водоотведение</t>
  </si>
  <si>
    <t>вывоз жидких бытовых отходов</t>
  </si>
  <si>
    <t>8.2.2.3.0005</t>
  </si>
  <si>
    <t>иные коммунальные услуги</t>
  </si>
  <si>
    <t>8.2.2.3.9999</t>
  </si>
  <si>
    <t>текущий ремонт зданий и сооружений</t>
  </si>
  <si>
    <t>услуги по охране</t>
  </si>
  <si>
    <t>8.3.4.2.0000</t>
  </si>
  <si>
    <t>8.3.4.5.0000</t>
  </si>
  <si>
    <r>
      <t>907-0702-06 2 00 00590-611</t>
    </r>
    <r>
      <rPr>
        <b/>
        <sz val="11"/>
        <rFont val="Times New Roman"/>
        <family val="1"/>
      </rPr>
      <t>-851</t>
    </r>
  </si>
  <si>
    <t>8.2.9.1.0000</t>
  </si>
  <si>
    <r>
      <t>907-0702-06 2 00 25010-611</t>
    </r>
    <r>
      <rPr>
        <b/>
        <sz val="11"/>
        <rFont val="Times New Roman"/>
        <family val="1"/>
      </rPr>
      <t>-244</t>
    </r>
  </si>
  <si>
    <t>противопожарные мероприятия</t>
  </si>
  <si>
    <t>8.2.2.5.2000</t>
  </si>
  <si>
    <t>8.2.2.6.2000</t>
  </si>
  <si>
    <t>8.3.4.6.2000</t>
  </si>
  <si>
    <r>
      <t>907-0702-06 2 00 00590-611-</t>
    </r>
    <r>
      <rPr>
        <b/>
        <sz val="11"/>
        <rFont val="Times New Roman"/>
        <family val="1"/>
      </rPr>
      <t>244</t>
    </r>
  </si>
  <si>
    <t>приобретение оргтехники и компьютерной техники</t>
  </si>
  <si>
    <t>приобретение бытовой техники</t>
  </si>
  <si>
    <t>приобретение мебели</t>
  </si>
  <si>
    <t>8.2.9.2.0000</t>
  </si>
  <si>
    <t>8.2.9.3.0000</t>
  </si>
  <si>
    <t>8.2.9.5.0000</t>
  </si>
  <si>
    <r>
      <t>907-0702-06 2 00 00590-611-</t>
    </r>
    <r>
      <rPr>
        <b/>
        <sz val="11"/>
        <rFont val="Times New Roman"/>
        <family val="1"/>
      </rPr>
      <t>853</t>
    </r>
  </si>
  <si>
    <r>
      <rPr>
        <sz val="10"/>
        <rFont val="Times New Roman"/>
        <family val="1"/>
      </rPr>
      <t>907-0702-06 2 00 00590-612-</t>
    </r>
    <r>
      <rPr>
        <b/>
        <sz val="11"/>
        <rFont val="Times New Roman"/>
        <family val="1"/>
      </rPr>
      <t>111</t>
    </r>
  </si>
  <si>
    <r>
      <rPr>
        <sz val="10"/>
        <rFont val="Times New Roman"/>
        <family val="1"/>
      </rPr>
      <t>907-0702-06 2 00 00590-612-</t>
    </r>
    <r>
      <rPr>
        <b/>
        <sz val="11"/>
        <rFont val="Times New Roman"/>
        <family val="1"/>
      </rPr>
      <t>112</t>
    </r>
  </si>
  <si>
    <r>
      <rPr>
        <sz val="10"/>
        <rFont val="Times New Roman"/>
        <family val="1"/>
      </rPr>
      <t>907-0702-06 2 00 00590-612-</t>
    </r>
    <r>
      <rPr>
        <b/>
        <sz val="11"/>
        <rFont val="Times New Roman"/>
        <family val="1"/>
      </rPr>
      <t>119</t>
    </r>
  </si>
  <si>
    <r>
      <t>907-0702-06 2 00 00590-612-</t>
    </r>
    <r>
      <rPr>
        <b/>
        <sz val="11"/>
        <rFont val="Times New Roman"/>
        <family val="1"/>
      </rPr>
      <t>244</t>
    </r>
  </si>
  <si>
    <t>Услуги, работы для целей капитальных вложений</t>
  </si>
  <si>
    <t>8.2.2.8.0000</t>
  </si>
  <si>
    <t>8.2.2.6.0005</t>
  </si>
  <si>
    <t>услуги по организации питания</t>
  </si>
  <si>
    <r>
      <t>907-0702-06 2 00 00590-612</t>
    </r>
    <r>
      <rPr>
        <b/>
        <sz val="11"/>
        <rFont val="Times New Roman"/>
        <family val="1"/>
      </rPr>
      <t>-851</t>
    </r>
  </si>
  <si>
    <r>
      <rPr>
        <sz val="10"/>
        <rFont val="Times New Roman"/>
        <family val="1"/>
      </rPr>
      <t>907-0702-06 2 00 25520-612-</t>
    </r>
    <r>
      <rPr>
        <b/>
        <sz val="11"/>
        <rFont val="Times New Roman"/>
        <family val="1"/>
      </rPr>
      <t>111</t>
    </r>
  </si>
  <si>
    <r>
      <rPr>
        <sz val="10"/>
        <rFont val="Times New Roman"/>
        <family val="1"/>
      </rPr>
      <t>907-0702-06 2 00 25520-612-</t>
    </r>
    <r>
      <rPr>
        <b/>
        <sz val="11"/>
        <rFont val="Times New Roman"/>
        <family val="1"/>
      </rPr>
      <t>119</t>
    </r>
  </si>
  <si>
    <r>
      <t>907-0702-06 2 00 25520-612-</t>
    </r>
    <r>
      <rPr>
        <b/>
        <sz val="11"/>
        <rFont val="Times New Roman"/>
        <family val="1"/>
      </rPr>
      <t>244</t>
    </r>
  </si>
  <si>
    <t>Транспортные услуги</t>
  </si>
  <si>
    <t>8.2.2.2.0000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</si>
  <si>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полномочий, в т. ч.:</t>
  </si>
  <si>
    <r>
      <t>Субсидии на иные цели (местный бюджет)</t>
    </r>
    <r>
      <rPr>
        <i/>
        <sz val="11"/>
        <rFont val="Times New Roman"/>
        <family val="1"/>
      </rPr>
      <t xml:space="preserve"> (обеспечение первичных мер пожарной безопасности)</t>
    </r>
  </si>
  <si>
    <r>
      <t>907-0702-06 2 00 25010-612</t>
    </r>
    <r>
      <rPr>
        <b/>
        <sz val="11"/>
        <rFont val="Times New Roman"/>
        <family val="1"/>
      </rPr>
      <t>-244</t>
    </r>
  </si>
  <si>
    <t>Софинансирование расходов (местный бюджет)</t>
  </si>
  <si>
    <r>
      <t>907-0702-06 2 00 S3110-612</t>
    </r>
    <r>
      <rPr>
        <b/>
        <sz val="11"/>
        <rFont val="Times New Roman"/>
        <family val="1"/>
      </rPr>
      <t>-244</t>
    </r>
  </si>
  <si>
    <r>
      <t>907-0707-06 2 00 S3130-612</t>
    </r>
    <r>
      <rPr>
        <b/>
        <sz val="11"/>
        <rFont val="Times New Roman"/>
        <family val="1"/>
      </rPr>
      <t>-244</t>
    </r>
  </si>
  <si>
    <t>Расходы (областной бюджет)</t>
  </si>
  <si>
    <r>
      <t>907-0702-06 2 00 S3080-612</t>
    </r>
    <r>
      <rPr>
        <b/>
        <sz val="11"/>
        <color indexed="10"/>
        <rFont val="Times New Roman"/>
        <family val="1"/>
      </rPr>
      <t>-243</t>
    </r>
  </si>
  <si>
    <r>
      <t>907-0702-06 2 00 S3270-612</t>
    </r>
    <r>
      <rPr>
        <b/>
        <sz val="11"/>
        <rFont val="Times New Roman"/>
        <family val="1"/>
      </rPr>
      <t>-244</t>
    </r>
  </si>
  <si>
    <r>
      <t>907-0702-06 2 00 S3740-612</t>
    </r>
    <r>
      <rPr>
        <b/>
        <sz val="11"/>
        <color indexed="10"/>
        <rFont val="Times New Roman"/>
        <family val="1"/>
      </rPr>
      <t>-243</t>
    </r>
  </si>
  <si>
    <r>
      <t xml:space="preserve">приобретение пользовательских, лицензионных прав на программное обеспечение,приобретение и обновление справочно-информационных баз данных </t>
    </r>
    <r>
      <rPr>
        <b/>
        <i/>
        <sz val="11"/>
        <rFont val="Times New Roman"/>
        <family val="1"/>
      </rPr>
      <t>(без срока ограничения)</t>
    </r>
  </si>
  <si>
    <r>
      <t xml:space="preserve">приобретение пользовательских, лицензионных прав на программное обеспечение,приобретение и обновление справочно-информационных баз данных </t>
    </r>
    <r>
      <rPr>
        <b/>
        <i/>
        <sz val="11"/>
        <rFont val="Times New Roman"/>
        <family val="1"/>
      </rPr>
      <t>(со сроком ограничения)</t>
    </r>
  </si>
  <si>
    <r>
      <t xml:space="preserve">Субсидии на иные цели (местный бюджет) </t>
    </r>
    <r>
      <rPr>
        <sz val="12"/>
        <rFont val="Times New Roman"/>
        <family val="1"/>
      </rPr>
      <t>(ПСД на кап.ремонт)</t>
    </r>
  </si>
  <si>
    <r>
      <t>907-0702-06 2 00 25360-612</t>
    </r>
    <r>
      <rPr>
        <b/>
        <sz val="11"/>
        <color indexed="10"/>
        <rFont val="Times New Roman"/>
        <family val="1"/>
      </rPr>
      <t>-243</t>
    </r>
  </si>
  <si>
    <r>
      <t>Субсидии на иные цели (местный бюджет)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(организация и проведение мероприятий с детьми)</t>
    </r>
  </si>
  <si>
    <t>8.3.4.6.0002</t>
  </si>
  <si>
    <t>бланочная продукция (за исключением бланков строгой отчетности)</t>
  </si>
  <si>
    <t>Уплата прочих налогов, сборов в т.ч.</t>
  </si>
  <si>
    <r>
      <t>907-0702-06 2 00 00590-611-</t>
    </r>
    <r>
      <rPr>
        <b/>
        <sz val="11"/>
        <rFont val="Times New Roman"/>
        <family val="1"/>
      </rPr>
      <t>852</t>
    </r>
  </si>
  <si>
    <r>
      <t xml:space="preserve">на оплату контрактов заключенных до начала очередного финансового года: </t>
    </r>
    <r>
      <rPr>
        <i/>
        <sz val="14"/>
        <rFont val="Times New Roman"/>
        <family val="1"/>
      </rPr>
      <t>(код строки 1001)</t>
    </r>
  </si>
  <si>
    <r>
      <t xml:space="preserve">на закупку товаров, услуг по году начала закупки: </t>
    </r>
    <r>
      <rPr>
        <i/>
        <sz val="14"/>
        <rFont val="Times New Roman"/>
        <family val="1"/>
      </rPr>
      <t>(код строки 2001)</t>
    </r>
  </si>
  <si>
    <r>
      <t xml:space="preserve">на закупку товаров, услуг по году начала закупки: </t>
    </r>
    <r>
      <rPr>
        <i/>
        <sz val="14"/>
        <rFont val="Times New Roman"/>
        <family val="1"/>
      </rPr>
      <t>(код строки 2002)</t>
    </r>
  </si>
  <si>
    <r>
      <t xml:space="preserve">на закупку товаров, услуг по году начала закупки: </t>
    </r>
    <r>
      <rPr>
        <i/>
        <sz val="14"/>
        <rFont val="Times New Roman"/>
        <family val="1"/>
      </rPr>
      <t>(код строки 2003)</t>
    </r>
  </si>
  <si>
    <t>И.А.Шахова</t>
  </si>
  <si>
    <t>Директор МБОУ СШ №11</t>
  </si>
  <si>
    <r>
      <t>бюджетного учреждения:</t>
    </r>
    <r>
      <rPr>
        <u val="single"/>
        <sz val="10"/>
        <rFont val="Times New Roman"/>
        <family val="1"/>
      </rPr>
      <t xml:space="preserve"> муниципальное  бюджетное  общеобразовательное  учреждение  средняя школа №11 г.Волгодонска</t>
    </r>
  </si>
  <si>
    <t>муниципального бюджетного учреждения: индекс 347360, Ростовская область,г.Волгодонск,ул.Молодежная 1.</t>
  </si>
  <si>
    <t xml:space="preserve">1.1. Цели деятельности муниципального бюджетного учреждения в соответствии с уставом:   является осуществление образовательной деятельности   по образовательным программам начального  общего, основного общего, среденего общего образования.    </t>
  </si>
  <si>
    <t xml:space="preserve">1.2. Виды деятельности муниципального бюджетного учреждения в соответствии с уставом:   образовательная деятельность: реализация основных  общеобразовательных  программ  начального  общего образования, реализация  основных  общеобразовательных программ  основного общего образования ,  реализация основных  общеобразовательных  программ  среднего  общего образования ,образовательная программа, обеспечивающая  углубленное изучение   отдельных  предметов , реализация дополнительных общеобразовательных программ.       
</t>
  </si>
  <si>
    <t>1.3. Перечень услуг (работ), осуществляемых на платной основе: осуществление присмотра  и ухода  за детьми  в групах продленного дня  за счет средств  родителей (законных представителей).</t>
  </si>
  <si>
    <t>В.Н.Рябоконь</t>
  </si>
  <si>
    <t>И.Е.Сажнева</t>
  </si>
  <si>
    <t>4.4.1.1.2. Расчетно-нормативные затраты (областной бюджет)</t>
  </si>
  <si>
    <r>
      <t>907-0703-06 2 00 72030-611-</t>
    </r>
    <r>
      <rPr>
        <b/>
        <sz val="10"/>
        <rFont val="Times New Roman"/>
        <family val="1"/>
      </rPr>
      <t>111</t>
    </r>
  </si>
  <si>
    <r>
      <t>907-0703-06 2 00 72030-611-</t>
    </r>
    <r>
      <rPr>
        <b/>
        <sz val="10"/>
        <rFont val="Times New Roman"/>
        <family val="1"/>
      </rPr>
      <t>119</t>
    </r>
  </si>
  <si>
    <t>Проезд к месту командировки</t>
  </si>
  <si>
    <t>907-0703-06 2 00 72030-611-244</t>
  </si>
  <si>
    <r>
      <t>907-0702-06 2 00 25520-612-</t>
    </r>
    <r>
      <rPr>
        <b/>
        <sz val="11"/>
        <rFont val="Times New Roman"/>
        <family val="1"/>
      </rPr>
      <t>112</t>
    </r>
  </si>
  <si>
    <r>
      <t>907-0702-06 2 00 25520-612-</t>
    </r>
    <r>
      <rPr>
        <b/>
        <sz val="11"/>
        <rFont val="Times New Roman"/>
        <family val="1"/>
      </rPr>
      <t>113</t>
    </r>
  </si>
  <si>
    <r>
      <t>907-0702-06 2 00 00590-612</t>
    </r>
    <r>
      <rPr>
        <b/>
        <sz val="11"/>
        <color indexed="10"/>
        <rFont val="Times New Roman"/>
        <family val="1"/>
      </rPr>
      <t>-244</t>
    </r>
  </si>
  <si>
    <t>Субсидии на иные цели(резервный фонд Правительства  Ростовской области)</t>
  </si>
  <si>
    <r>
      <t>907-0702-06 2 00 71180-612</t>
    </r>
    <r>
      <rPr>
        <b/>
        <sz val="11"/>
        <rFont val="Times New Roman"/>
        <family val="1"/>
      </rPr>
      <t>-244</t>
    </r>
  </si>
  <si>
    <t xml:space="preserve">иные расходы , связанные  с увеличением  стоимости  основных средств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</si>
</sst>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0.00_ ;\-0.00\ "/>
    <numFmt numFmtId="175" formatCode="0.0"/>
    <numFmt numFmtId="176" formatCode="0.000"/>
    <numFmt numFmtId="177" formatCode="[$-F800]dddd\,\ mmmm\ dd\,\ yyyy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  <font>
      <u val="single"/>
      <sz val="10"/>
      <name val="Arial Cyr"/>
      <family val="0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i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4" fontId="23" fillId="0" borderId="0" xfId="0" applyNumberFormat="1" applyFont="1" applyBorder="1" applyAlignment="1">
      <alignment wrapText="1"/>
    </xf>
    <xf numFmtId="0" fontId="0" fillId="24" borderId="0" xfId="0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4" fontId="21" fillId="0" borderId="11" xfId="0" applyNumberFormat="1" applyFont="1" applyBorder="1" applyAlignment="1">
      <alignment wrapText="1"/>
    </xf>
    <xf numFmtId="0" fontId="20" fillId="25" borderId="10" xfId="0" applyFont="1" applyFill="1" applyBorder="1" applyAlignment="1">
      <alignment horizontal="center" wrapText="1"/>
    </xf>
    <xf numFmtId="4" fontId="21" fillId="25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4" fontId="21" fillId="24" borderId="10" xfId="0" applyNumberFormat="1" applyFont="1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4" fontId="26" fillId="24" borderId="10" xfId="0" applyNumberFormat="1" applyFont="1" applyFill="1" applyBorder="1" applyAlignment="1">
      <alignment wrapText="1"/>
    </xf>
    <xf numFmtId="0" fontId="20" fillId="26" borderId="10" xfId="0" applyFont="1" applyFill="1" applyBorder="1" applyAlignment="1">
      <alignment wrapText="1"/>
    </xf>
    <xf numFmtId="4" fontId="21" fillId="26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 wrapText="1"/>
    </xf>
    <xf numFmtId="0" fontId="21" fillId="24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10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18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25" borderId="10" xfId="0" applyFont="1" applyFill="1" applyBorder="1" applyAlignment="1">
      <alignment horizontal="left" wrapText="1"/>
    </xf>
    <xf numFmtId="0" fontId="21" fillId="26" borderId="10" xfId="0" applyFont="1" applyFill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4" fontId="21" fillId="24" borderId="11" xfId="0" applyNumberFormat="1" applyFont="1" applyFill="1" applyBorder="1" applyAlignment="1">
      <alignment wrapText="1"/>
    </xf>
    <xf numFmtId="0" fontId="21" fillId="0" borderId="12" xfId="0" applyFont="1" applyBorder="1" applyAlignment="1">
      <alignment horizontal="left" wrapText="1"/>
    </xf>
    <xf numFmtId="0" fontId="21" fillId="25" borderId="12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1" fillId="26" borderId="12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32" fillId="24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2" fillId="27" borderId="10" xfId="0" applyFont="1" applyFill="1" applyBorder="1" applyAlignment="1">
      <alignment horizontal="center"/>
    </xf>
    <xf numFmtId="0" fontId="23" fillId="27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5" fillId="28" borderId="0" xfId="0" applyNumberFormat="1" applyFont="1" applyFill="1" applyAlignment="1">
      <alignment/>
    </xf>
    <xf numFmtId="0" fontId="36" fillId="29" borderId="13" xfId="0" applyFont="1" applyFill="1" applyBorder="1" applyAlignment="1">
      <alignment horizontal="center" vertical="center"/>
    </xf>
    <xf numFmtId="0" fontId="36" fillId="29" borderId="14" xfId="0" applyFont="1" applyFill="1" applyBorder="1" applyAlignment="1">
      <alignment horizontal="center"/>
    </xf>
    <xf numFmtId="0" fontId="36" fillId="29" borderId="15" xfId="0" applyFont="1" applyFill="1" applyBorder="1" applyAlignment="1">
      <alignment horizontal="center"/>
    </xf>
    <xf numFmtId="4" fontId="21" fillId="0" borderId="14" xfId="0" applyNumberFormat="1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4" fontId="20" fillId="0" borderId="16" xfId="0" applyNumberFormat="1" applyFont="1" applyBorder="1" applyAlignment="1">
      <alignment wrapText="1"/>
    </xf>
    <xf numFmtId="4" fontId="20" fillId="0" borderId="17" xfId="0" applyNumberFormat="1" applyFont="1" applyBorder="1" applyAlignment="1">
      <alignment wrapText="1"/>
    </xf>
    <xf numFmtId="4" fontId="20" fillId="0" borderId="18" xfId="0" applyNumberFormat="1" applyFont="1" applyBorder="1" applyAlignment="1">
      <alignment wrapText="1"/>
    </xf>
    <xf numFmtId="0" fontId="20" fillId="0" borderId="12" xfId="0" applyFont="1" applyBorder="1" applyAlignment="1">
      <alignment wrapText="1"/>
    </xf>
    <xf numFmtId="4" fontId="20" fillId="0" borderId="19" xfId="0" applyNumberFormat="1" applyFont="1" applyBorder="1" applyAlignment="1">
      <alignment wrapText="1"/>
    </xf>
    <xf numFmtId="4" fontId="22" fillId="27" borderId="14" xfId="0" applyNumberFormat="1" applyFont="1" applyFill="1" applyBorder="1" applyAlignment="1">
      <alignment wrapText="1"/>
    </xf>
    <xf numFmtId="4" fontId="22" fillId="27" borderId="20" xfId="0" applyNumberFormat="1" applyFont="1" applyFill="1" applyBorder="1" applyAlignment="1">
      <alignment wrapText="1"/>
    </xf>
    <xf numFmtId="0" fontId="36" fillId="30" borderId="0" xfId="0" applyFont="1" applyFill="1" applyAlignment="1">
      <alignment horizontal="right"/>
    </xf>
    <xf numFmtId="4" fontId="22" fillId="24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77" fontId="20" fillId="0" borderId="0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4" fontId="35" fillId="31" borderId="0" xfId="0" applyNumberFormat="1" applyFont="1" applyFill="1" applyAlignment="1">
      <alignment/>
    </xf>
    <xf numFmtId="0" fontId="37" fillId="0" borderId="0" xfId="0" applyFont="1" applyAlignment="1">
      <alignment/>
    </xf>
    <xf numFmtId="4" fontId="37" fillId="31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4" fontId="20" fillId="0" borderId="0" xfId="0" applyNumberFormat="1" applyFont="1" applyBorder="1" applyAlignment="1">
      <alignment wrapText="1"/>
    </xf>
    <xf numFmtId="4" fontId="21" fillId="0" borderId="0" xfId="0" applyNumberFormat="1" applyFont="1" applyBorder="1" applyAlignment="1">
      <alignment horizontal="center" wrapText="1"/>
    </xf>
    <xf numFmtId="4" fontId="21" fillId="24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20" fillId="24" borderId="0" xfId="0" applyNumberFormat="1" applyFont="1" applyFill="1" applyBorder="1" applyAlignment="1">
      <alignment wrapText="1"/>
    </xf>
    <xf numFmtId="0" fontId="33" fillId="2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" fontId="29" fillId="0" borderId="26" xfId="0" applyNumberFormat="1" applyFont="1" applyBorder="1" applyAlignment="1">
      <alignment horizontal="right" wrapText="1"/>
    </xf>
    <xf numFmtId="2" fontId="29" fillId="0" borderId="27" xfId="0" applyNumberFormat="1" applyFont="1" applyBorder="1" applyAlignment="1">
      <alignment horizontal="right" wrapText="1"/>
    </xf>
    <xf numFmtId="2" fontId="29" fillId="0" borderId="28" xfId="0" applyNumberFormat="1" applyFont="1" applyBorder="1" applyAlignment="1">
      <alignment horizontal="right" wrapText="1"/>
    </xf>
    <xf numFmtId="2" fontId="29" fillId="0" borderId="10" xfId="0" applyNumberFormat="1" applyFont="1" applyBorder="1" applyAlignment="1">
      <alignment horizontal="right" wrapText="1"/>
    </xf>
    <xf numFmtId="2" fontId="29" fillId="0" borderId="29" xfId="0" applyNumberFormat="1" applyFont="1" applyBorder="1" applyAlignment="1">
      <alignment horizontal="right" wrapText="1"/>
    </xf>
    <xf numFmtId="2" fontId="38" fillId="0" borderId="28" xfId="0" applyNumberFormat="1" applyFont="1" applyBorder="1" applyAlignment="1">
      <alignment horizontal="right" wrapText="1"/>
    </xf>
    <xf numFmtId="2" fontId="38" fillId="0" borderId="10" xfId="0" applyNumberFormat="1" applyFont="1" applyBorder="1" applyAlignment="1">
      <alignment horizontal="right" wrapText="1"/>
    </xf>
    <xf numFmtId="2" fontId="38" fillId="0" borderId="30" xfId="0" applyNumberFormat="1" applyFont="1" applyBorder="1" applyAlignment="1">
      <alignment horizontal="right" wrapText="1"/>
    </xf>
    <xf numFmtId="2" fontId="40" fillId="0" borderId="28" xfId="0" applyNumberFormat="1" applyFont="1" applyBorder="1" applyAlignment="1">
      <alignment horizontal="right" wrapText="1"/>
    </xf>
    <xf numFmtId="2" fontId="40" fillId="0" borderId="10" xfId="0" applyNumberFormat="1" applyFont="1" applyBorder="1" applyAlignment="1">
      <alignment horizontal="right" wrapText="1"/>
    </xf>
    <xf numFmtId="2" fontId="40" fillId="0" borderId="30" xfId="0" applyNumberFormat="1" applyFont="1" applyBorder="1" applyAlignment="1">
      <alignment horizontal="right" wrapText="1"/>
    </xf>
    <xf numFmtId="2" fontId="40" fillId="0" borderId="12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/>
    </xf>
    <xf numFmtId="2" fontId="42" fillId="0" borderId="29" xfId="0" applyNumberFormat="1" applyFont="1" applyBorder="1" applyAlignment="1">
      <alignment horizontal="right"/>
    </xf>
    <xf numFmtId="2" fontId="29" fillId="0" borderId="31" xfId="0" applyNumberFormat="1" applyFont="1" applyBorder="1" applyAlignment="1">
      <alignment horizontal="right" wrapText="1"/>
    </xf>
    <xf numFmtId="2" fontId="29" fillId="0" borderId="32" xfId="0" applyNumberFormat="1" applyFont="1" applyBorder="1" applyAlignment="1">
      <alignment horizontal="right" wrapText="1"/>
    </xf>
    <xf numFmtId="2" fontId="29" fillId="0" borderId="33" xfId="0" applyNumberFormat="1" applyFont="1" applyBorder="1" applyAlignment="1">
      <alignment horizontal="right" wrapText="1"/>
    </xf>
    <xf numFmtId="2" fontId="29" fillId="0" borderId="34" xfId="0" applyNumberFormat="1" applyFont="1" applyBorder="1" applyAlignment="1">
      <alignment horizontal="right" wrapText="1"/>
    </xf>
    <xf numFmtId="2" fontId="43" fillId="0" borderId="32" xfId="0" applyNumberFormat="1" applyFont="1" applyBorder="1" applyAlignment="1">
      <alignment horizontal="right"/>
    </xf>
    <xf numFmtId="2" fontId="43" fillId="0" borderId="35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36" xfId="0" applyFont="1" applyBorder="1" applyAlignment="1">
      <alignment/>
    </xf>
    <xf numFmtId="2" fontId="29" fillId="0" borderId="37" xfId="0" applyNumberFormat="1" applyFont="1" applyBorder="1" applyAlignment="1">
      <alignment horizontal="right" wrapText="1"/>
    </xf>
    <xf numFmtId="2" fontId="38" fillId="0" borderId="29" xfId="0" applyNumberFormat="1" applyFont="1" applyBorder="1" applyAlignment="1">
      <alignment horizontal="right" wrapText="1"/>
    </xf>
    <xf numFmtId="0" fontId="5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32" borderId="12" xfId="0" applyFont="1" applyFill="1" applyBorder="1" applyAlignment="1">
      <alignment horizontal="left" wrapText="1"/>
    </xf>
    <xf numFmtId="0" fontId="20" fillId="32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horizontal="left" wrapText="1"/>
    </xf>
    <xf numFmtId="4" fontId="21" fillId="32" borderId="10" xfId="0" applyNumberFormat="1" applyFont="1" applyFill="1" applyBorder="1" applyAlignment="1">
      <alignment wrapText="1"/>
    </xf>
    <xf numFmtId="0" fontId="26" fillId="32" borderId="10" xfId="0" applyFont="1" applyFill="1" applyBorder="1" applyAlignment="1">
      <alignment horizontal="left" wrapText="1"/>
    </xf>
    <xf numFmtId="4" fontId="26" fillId="32" borderId="10" xfId="0" applyNumberFormat="1" applyFont="1" applyFill="1" applyBorder="1" applyAlignment="1">
      <alignment wrapText="1"/>
    </xf>
    <xf numFmtId="0" fontId="21" fillId="24" borderId="10" xfId="0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wrapText="1"/>
    </xf>
    <xf numFmtId="49" fontId="27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wrapText="1"/>
    </xf>
    <xf numFmtId="0" fontId="21" fillId="24" borderId="3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left" wrapText="1"/>
    </xf>
    <xf numFmtId="0" fontId="41" fillId="24" borderId="12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 wrapText="1"/>
    </xf>
    <xf numFmtId="4" fontId="41" fillId="24" borderId="10" xfId="0" applyNumberFormat="1" applyFont="1" applyFill="1" applyBorder="1" applyAlignment="1">
      <alignment wrapText="1"/>
    </xf>
    <xf numFmtId="0" fontId="45" fillId="24" borderId="10" xfId="0" applyFont="1" applyFill="1" applyBorder="1" applyAlignment="1">
      <alignment horizontal="center" wrapText="1"/>
    </xf>
    <xf numFmtId="4" fontId="23" fillId="24" borderId="10" xfId="0" applyNumberFormat="1" applyFont="1" applyFill="1" applyBorder="1" applyAlignment="1">
      <alignment wrapText="1"/>
    </xf>
    <xf numFmtId="0" fontId="23" fillId="24" borderId="30" xfId="0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left" wrapText="1"/>
    </xf>
    <xf numFmtId="0" fontId="22" fillId="24" borderId="30" xfId="0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justify" wrapText="1"/>
    </xf>
    <xf numFmtId="0" fontId="22" fillId="24" borderId="10" xfId="0" applyFont="1" applyFill="1" applyBorder="1" applyAlignment="1">
      <alignment horizontal="justify" wrapText="1"/>
    </xf>
    <xf numFmtId="0" fontId="33" fillId="26" borderId="10" xfId="0" applyFont="1" applyFill="1" applyBorder="1" applyAlignment="1">
      <alignment wrapText="1"/>
    </xf>
    <xf numFmtId="0" fontId="41" fillId="24" borderId="12" xfId="0" applyFont="1" applyFill="1" applyBorder="1" applyAlignment="1">
      <alignment horizontal="justify" wrapText="1"/>
    </xf>
    <xf numFmtId="49" fontId="41" fillId="24" borderId="10" xfId="0" applyNumberFormat="1" applyFont="1" applyFill="1" applyBorder="1" applyAlignment="1">
      <alignment horizontal="center" wrapText="1"/>
    </xf>
    <xf numFmtId="0" fontId="33" fillId="26" borderId="10" xfId="0" applyFont="1" applyFill="1" applyBorder="1" applyAlignment="1">
      <alignment horizontal="left" wrapText="1"/>
    </xf>
    <xf numFmtId="0" fontId="20" fillId="26" borderId="10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left" wrapText="1"/>
    </xf>
    <xf numFmtId="0" fontId="26" fillId="29" borderId="12" xfId="0" applyFont="1" applyFill="1" applyBorder="1" applyAlignment="1">
      <alignment horizontal="left" wrapText="1"/>
    </xf>
    <xf numFmtId="0" fontId="34" fillId="29" borderId="10" xfId="0" applyFont="1" applyFill="1" applyBorder="1" applyAlignment="1">
      <alignment/>
    </xf>
    <xf numFmtId="0" fontId="26" fillId="29" borderId="10" xfId="0" applyFont="1" applyFill="1" applyBorder="1" applyAlignment="1">
      <alignment horizontal="left" wrapText="1"/>
    </xf>
    <xf numFmtId="0" fontId="28" fillId="29" borderId="10" xfId="0" applyFont="1" applyFill="1" applyBorder="1" applyAlignment="1">
      <alignment/>
    </xf>
    <xf numFmtId="4" fontId="21" fillId="29" borderId="10" xfId="0" applyNumberFormat="1" applyFont="1" applyFill="1" applyBorder="1" applyAlignment="1">
      <alignment wrapText="1"/>
    </xf>
    <xf numFmtId="0" fontId="21" fillId="33" borderId="12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0" fontId="26" fillId="33" borderId="12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  <xf numFmtId="4" fontId="26" fillId="33" borderId="10" xfId="0" applyNumberFormat="1" applyFont="1" applyFill="1" applyBorder="1" applyAlignment="1">
      <alignment wrapText="1"/>
    </xf>
    <xf numFmtId="0" fontId="23" fillId="26" borderId="10" xfId="0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wrapText="1"/>
    </xf>
    <xf numFmtId="0" fontId="41" fillId="26" borderId="10" xfId="0" applyFont="1" applyFill="1" applyBorder="1" applyAlignment="1">
      <alignment horizontal="center" wrapText="1"/>
    </xf>
    <xf numFmtId="0" fontId="56" fillId="24" borderId="10" xfId="0" applyFont="1" applyFill="1" applyBorder="1" applyAlignment="1">
      <alignment horizontal="center" wrapText="1"/>
    </xf>
    <xf numFmtId="0" fontId="41" fillId="24" borderId="0" xfId="0" applyFont="1" applyFill="1" applyBorder="1" applyAlignment="1">
      <alignment horizontal="left" wrapText="1"/>
    </xf>
    <xf numFmtId="0" fontId="41" fillId="24" borderId="0" xfId="0" applyFont="1" applyFill="1" applyBorder="1" applyAlignment="1">
      <alignment horizontal="center" wrapText="1"/>
    </xf>
    <xf numFmtId="4" fontId="23" fillId="24" borderId="0" xfId="0" applyNumberFormat="1" applyFont="1" applyFill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23" fillId="24" borderId="12" xfId="0" applyFont="1" applyFill="1" applyBorder="1" applyAlignment="1">
      <alignment horizontal="justify" wrapText="1"/>
    </xf>
    <xf numFmtId="0" fontId="26" fillId="32" borderId="12" xfId="0" applyFont="1" applyFill="1" applyBorder="1" applyAlignment="1">
      <alignment horizontal="justify" wrapText="1"/>
    </xf>
    <xf numFmtId="0" fontId="20" fillId="0" borderId="12" xfId="0" applyFont="1" applyBorder="1" applyAlignment="1">
      <alignment horizontal="justify" wrapText="1"/>
    </xf>
    <xf numFmtId="0" fontId="21" fillId="24" borderId="12" xfId="0" applyFont="1" applyFill="1" applyBorder="1" applyAlignment="1">
      <alignment horizontal="justify" wrapText="1"/>
    </xf>
    <xf numFmtId="0" fontId="22" fillId="24" borderId="10" xfId="0" applyFont="1" applyFill="1" applyBorder="1" applyAlignment="1">
      <alignment horizontal="left" wrapText="1"/>
    </xf>
    <xf numFmtId="14" fontId="23" fillId="24" borderId="10" xfId="0" applyNumberFormat="1" applyFont="1" applyFill="1" applyBorder="1" applyAlignment="1">
      <alignment/>
    </xf>
    <xf numFmtId="177" fontId="23" fillId="0" borderId="0" xfId="0" applyNumberFormat="1" applyFont="1" applyFill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23" fillId="0" borderId="0" xfId="0" applyFont="1" applyAlignment="1">
      <alignment horizontal="left" wrapText="1"/>
    </xf>
    <xf numFmtId="2" fontId="38" fillId="0" borderId="12" xfId="0" applyNumberFormat="1" applyFont="1" applyBorder="1" applyAlignment="1">
      <alignment horizontal="right" wrapText="1"/>
    </xf>
    <xf numFmtId="2" fontId="38" fillId="0" borderId="31" xfId="0" applyNumberFormat="1" applyFont="1" applyBorder="1" applyAlignment="1">
      <alignment horizontal="right" wrapText="1"/>
    </xf>
    <xf numFmtId="2" fontId="38" fillId="0" borderId="32" xfId="0" applyNumberFormat="1" applyFont="1" applyBorder="1" applyAlignment="1">
      <alignment horizontal="right" wrapText="1"/>
    </xf>
    <xf numFmtId="2" fontId="38" fillId="0" borderId="35" xfId="0" applyNumberFormat="1" applyFont="1" applyBorder="1" applyAlignment="1">
      <alignment horizontal="right" wrapText="1"/>
    </xf>
    <xf numFmtId="4" fontId="45" fillId="24" borderId="10" xfId="0" applyNumberFormat="1" applyFont="1" applyFill="1" applyBorder="1" applyAlignment="1">
      <alignment wrapText="1"/>
    </xf>
    <xf numFmtId="0" fontId="23" fillId="24" borderId="12" xfId="0" applyFont="1" applyFill="1" applyBorder="1" applyAlignment="1">
      <alignment horizontal="left" wrapText="1"/>
    </xf>
    <xf numFmtId="0" fontId="44" fillId="0" borderId="36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25" fillId="0" borderId="38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8" fillId="0" borderId="39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40" xfId="0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wrapText="1"/>
    </xf>
    <xf numFmtId="0" fontId="39" fillId="0" borderId="50" xfId="0" applyFont="1" applyBorder="1" applyAlignment="1">
      <alignment horizontal="center" wrapText="1"/>
    </xf>
    <xf numFmtId="0" fontId="39" fillId="0" borderId="51" xfId="0" applyFont="1" applyBorder="1" applyAlignment="1">
      <alignment horizont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4" fontId="39" fillId="0" borderId="57" xfId="0" applyNumberFormat="1" applyFont="1" applyBorder="1" applyAlignment="1">
      <alignment horizontal="center" wrapText="1"/>
    </xf>
    <xf numFmtId="4" fontId="39" fillId="0" borderId="58" xfId="0" applyNumberFormat="1" applyFont="1" applyBorder="1" applyAlignment="1">
      <alignment horizontal="center" wrapText="1"/>
    </xf>
    <xf numFmtId="4" fontId="39" fillId="0" borderId="59" xfId="0" applyNumberFormat="1" applyFont="1" applyBorder="1" applyAlignment="1">
      <alignment horizontal="center" wrapText="1"/>
    </xf>
    <xf numFmtId="4" fontId="20" fillId="0" borderId="41" xfId="0" applyNumberFormat="1" applyFont="1" applyBorder="1" applyAlignment="1">
      <alignment horizontal="center" vertical="center" wrapText="1"/>
    </xf>
    <xf numFmtId="4" fontId="20" fillId="0" borderId="60" xfId="0" applyNumberFormat="1" applyFont="1" applyBorder="1" applyAlignment="1">
      <alignment horizontal="center" vertical="center" wrapText="1"/>
    </xf>
    <xf numFmtId="4" fontId="20" fillId="0" borderId="42" xfId="0" applyNumberFormat="1" applyFont="1" applyBorder="1" applyAlignment="1">
      <alignment horizontal="center" vertical="center" wrapText="1"/>
    </xf>
    <xf numFmtId="0" fontId="21" fillId="31" borderId="55" xfId="0" applyFont="1" applyFill="1" applyBorder="1" applyAlignment="1">
      <alignment horizontal="center" vertical="center" wrapText="1"/>
    </xf>
    <xf numFmtId="0" fontId="21" fillId="31" borderId="11" xfId="0" applyFont="1" applyFill="1" applyBorder="1" applyAlignment="1">
      <alignment horizontal="center" vertical="center" wrapText="1"/>
    </xf>
    <xf numFmtId="0" fontId="21" fillId="31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21" fillId="0" borderId="44" xfId="0" applyFont="1" applyBorder="1" applyAlignment="1">
      <alignment horizontal="right" wrapText="1"/>
    </xf>
    <xf numFmtId="0" fontId="18" fillId="0" borderId="12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30" xfId="0" applyFont="1" applyBorder="1" applyAlignment="1">
      <alignment/>
    </xf>
    <xf numFmtId="0" fontId="22" fillId="24" borderId="12" xfId="0" applyFont="1" applyFill="1" applyBorder="1" applyAlignment="1">
      <alignment horizontal="right"/>
    </xf>
    <xf numFmtId="0" fontId="22" fillId="24" borderId="30" xfId="0" applyFont="1" applyFill="1" applyBorder="1" applyAlignment="1">
      <alignment horizontal="right"/>
    </xf>
    <xf numFmtId="0" fontId="22" fillId="0" borderId="12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right"/>
    </xf>
    <xf numFmtId="0" fontId="18" fillId="24" borderId="30" xfId="0" applyFont="1" applyFill="1" applyBorder="1" applyAlignment="1">
      <alignment horizontal="right"/>
    </xf>
    <xf numFmtId="0" fontId="22" fillId="0" borderId="12" xfId="0" applyFont="1" applyBorder="1" applyAlignment="1">
      <alignment horizontal="left" wrapText="1"/>
    </xf>
    <xf numFmtId="0" fontId="22" fillId="0" borderId="61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2" fillId="27" borderId="12" xfId="0" applyFont="1" applyFill="1" applyBorder="1" applyAlignment="1">
      <alignment/>
    </xf>
    <xf numFmtId="0" fontId="22" fillId="27" borderId="61" xfId="0" applyFont="1" applyFill="1" applyBorder="1" applyAlignment="1">
      <alignment/>
    </xf>
    <xf numFmtId="0" fontId="22" fillId="27" borderId="30" xfId="0" applyFont="1" applyFill="1" applyBorder="1" applyAlignment="1">
      <alignment/>
    </xf>
    <xf numFmtId="0" fontId="29" fillId="0" borderId="0" xfId="0" applyFont="1" applyAlignment="1">
      <alignment horizontal="center"/>
    </xf>
    <xf numFmtId="2" fontId="23" fillId="27" borderId="12" xfId="0" applyNumberFormat="1" applyFont="1" applyFill="1" applyBorder="1" applyAlignment="1">
      <alignment horizontal="right" wrapText="1"/>
    </xf>
    <xf numFmtId="2" fontId="23" fillId="27" borderId="30" xfId="0" applyNumberFormat="1" applyFont="1" applyFill="1" applyBorder="1" applyAlignment="1">
      <alignment horizontal="right" wrapText="1"/>
    </xf>
    <xf numFmtId="0" fontId="23" fillId="0" borderId="12" xfId="0" applyFont="1" applyBorder="1" applyAlignment="1">
      <alignment horizontal="left" wrapText="1"/>
    </xf>
    <xf numFmtId="0" fontId="23" fillId="0" borderId="61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27" borderId="12" xfId="0" applyFont="1" applyFill="1" applyBorder="1" applyAlignment="1">
      <alignment horizontal="right" wrapText="1"/>
    </xf>
    <xf numFmtId="0" fontId="23" fillId="27" borderId="30" xfId="0" applyFont="1" applyFill="1" applyBorder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0" fontId="23" fillId="0" borderId="30" xfId="0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0" fontId="22" fillId="0" borderId="30" xfId="0" applyFont="1" applyBorder="1" applyAlignment="1">
      <alignment horizontal="right" wrapText="1"/>
    </xf>
    <xf numFmtId="0" fontId="23" fillId="0" borderId="12" xfId="0" applyFont="1" applyFill="1" applyBorder="1" applyAlignment="1">
      <alignment horizontal="right"/>
    </xf>
    <xf numFmtId="0" fontId="23" fillId="0" borderId="30" xfId="0" applyFont="1" applyFill="1" applyBorder="1" applyAlignment="1">
      <alignment horizontal="right"/>
    </xf>
    <xf numFmtId="0" fontId="22" fillId="0" borderId="12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30" xfId="0" applyFont="1" applyBorder="1" applyAlignment="1">
      <alignment horizontal="right"/>
    </xf>
    <xf numFmtId="0" fontId="22" fillId="27" borderId="12" xfId="0" applyFont="1" applyFill="1" applyBorder="1" applyAlignment="1">
      <alignment horizontal="left"/>
    </xf>
    <xf numFmtId="0" fontId="22" fillId="27" borderId="61" xfId="0" applyFont="1" applyFill="1" applyBorder="1" applyAlignment="1">
      <alignment horizontal="left"/>
    </xf>
    <xf numFmtId="0" fontId="22" fillId="27" borderId="3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61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2" fontId="23" fillId="27" borderId="12" xfId="0" applyNumberFormat="1" applyFont="1" applyFill="1" applyBorder="1" applyAlignment="1">
      <alignment horizontal="right"/>
    </xf>
    <xf numFmtId="2" fontId="23" fillId="27" borderId="30" xfId="0" applyNumberFormat="1" applyFont="1" applyFill="1" applyBorder="1" applyAlignment="1">
      <alignment horizontal="righ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61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zoomScale="60" zoomScaleNormal="60" zoomScaleSheetLayoutView="40" workbookViewId="0" topLeftCell="A1">
      <selection activeCell="D16" sqref="D16"/>
    </sheetView>
  </sheetViews>
  <sheetFormatPr defaultColWidth="9.00390625" defaultRowHeight="12.75"/>
  <cols>
    <col min="1" max="1" width="90.25390625" style="0" customWidth="1"/>
    <col min="2" max="2" width="16.625" style="0" customWidth="1"/>
    <col min="3" max="3" width="10.25390625" style="0" customWidth="1"/>
    <col min="4" max="4" width="18.625" style="0" customWidth="1"/>
    <col min="5" max="5" width="17.00390625" style="0" customWidth="1"/>
    <col min="6" max="6" width="18.00390625" style="0" customWidth="1"/>
    <col min="7" max="7" width="18.625" style="0" customWidth="1"/>
    <col min="8" max="8" width="17.125" style="0" customWidth="1"/>
    <col min="9" max="9" width="18.125" style="0" customWidth="1"/>
    <col min="10" max="10" width="16.375" style="0" customWidth="1"/>
    <col min="11" max="11" width="18.25390625" style="0" customWidth="1"/>
    <col min="12" max="12" width="17.25390625" style="0" customWidth="1"/>
  </cols>
  <sheetData>
    <row r="1" spans="1:12" ht="54" customHeight="1">
      <c r="A1" s="203" t="s">
        <v>138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0" ht="18" customHeight="1" thickBot="1">
      <c r="A2" s="3"/>
      <c r="B2" s="3"/>
      <c r="C2" s="3"/>
      <c r="D2" s="3"/>
      <c r="E2" s="3"/>
      <c r="F2" s="4"/>
      <c r="G2" s="4"/>
      <c r="H2" s="4"/>
      <c r="I2" s="4"/>
      <c r="J2" s="4"/>
    </row>
    <row r="3" spans="1:12" ht="48" customHeight="1" thickBot="1">
      <c r="A3" s="204" t="s">
        <v>6</v>
      </c>
      <c r="B3" s="205"/>
      <c r="C3" s="210" t="s">
        <v>74</v>
      </c>
      <c r="D3" s="213" t="s">
        <v>75</v>
      </c>
      <c r="E3" s="214"/>
      <c r="F3" s="214"/>
      <c r="G3" s="214"/>
      <c r="H3" s="214"/>
      <c r="I3" s="214"/>
      <c r="J3" s="214"/>
      <c r="K3" s="214"/>
      <c r="L3" s="215"/>
    </row>
    <row r="4" spans="1:12" ht="18" customHeight="1" thickBot="1">
      <c r="A4" s="206"/>
      <c r="B4" s="207"/>
      <c r="C4" s="211"/>
      <c r="D4" s="216" t="s">
        <v>78</v>
      </c>
      <c r="E4" s="217"/>
      <c r="F4" s="218"/>
      <c r="G4" s="222" t="s">
        <v>8</v>
      </c>
      <c r="H4" s="223"/>
      <c r="I4" s="223"/>
      <c r="J4" s="223"/>
      <c r="K4" s="223"/>
      <c r="L4" s="224"/>
    </row>
    <row r="5" spans="1:12" ht="90.75" customHeight="1" thickBot="1">
      <c r="A5" s="206"/>
      <c r="B5" s="207"/>
      <c r="C5" s="211"/>
      <c r="D5" s="219"/>
      <c r="E5" s="220"/>
      <c r="F5" s="221"/>
      <c r="G5" s="225" t="s">
        <v>76</v>
      </c>
      <c r="H5" s="226"/>
      <c r="I5" s="227"/>
      <c r="J5" s="225" t="s">
        <v>77</v>
      </c>
      <c r="K5" s="226"/>
      <c r="L5" s="227"/>
    </row>
    <row r="6" spans="1:12" ht="70.5" customHeight="1" thickBot="1">
      <c r="A6" s="208"/>
      <c r="B6" s="209"/>
      <c r="C6" s="212"/>
      <c r="D6" s="97" t="s">
        <v>108</v>
      </c>
      <c r="E6" s="98" t="s">
        <v>102</v>
      </c>
      <c r="F6" s="99" t="s">
        <v>125</v>
      </c>
      <c r="G6" s="97" t="s">
        <v>108</v>
      </c>
      <c r="H6" s="98" t="s">
        <v>102</v>
      </c>
      <c r="I6" s="99" t="s">
        <v>125</v>
      </c>
      <c r="J6" s="97" t="s">
        <v>108</v>
      </c>
      <c r="K6" s="98" t="s">
        <v>102</v>
      </c>
      <c r="L6" s="99" t="s">
        <v>125</v>
      </c>
    </row>
    <row r="7" spans="1:12" ht="40.5" customHeight="1">
      <c r="A7" s="197" t="s">
        <v>134</v>
      </c>
      <c r="B7" s="198"/>
      <c r="C7" s="92" t="s">
        <v>11</v>
      </c>
      <c r="D7" s="102">
        <f>D8+D9</f>
        <v>8114001.89</v>
      </c>
      <c r="E7" s="103">
        <f>E10</f>
        <v>7604570</v>
      </c>
      <c r="F7" s="104">
        <f>F11</f>
        <v>7148070</v>
      </c>
      <c r="G7" s="123">
        <f aca="true" t="shared" si="0" ref="G7:L7">SUM(G8:G12)</f>
        <v>8114001.89</v>
      </c>
      <c r="H7" s="100">
        <f t="shared" si="0"/>
        <v>7604570</v>
      </c>
      <c r="I7" s="101">
        <f t="shared" si="0"/>
        <v>7148070</v>
      </c>
      <c r="J7" s="123">
        <f t="shared" si="0"/>
        <v>0</v>
      </c>
      <c r="K7" s="100">
        <f t="shared" si="0"/>
        <v>0</v>
      </c>
      <c r="L7" s="101">
        <f t="shared" si="0"/>
        <v>0</v>
      </c>
    </row>
    <row r="8" spans="1:12" ht="40.5" customHeight="1">
      <c r="A8" s="199" t="s">
        <v>249</v>
      </c>
      <c r="B8" s="200"/>
      <c r="C8" s="93">
        <v>2018</v>
      </c>
      <c r="D8" s="105">
        <v>1415062.5</v>
      </c>
      <c r="E8" s="106">
        <f aca="true" t="shared" si="1" ref="D8:F10">H8+K8</f>
        <v>0</v>
      </c>
      <c r="F8" s="124">
        <f t="shared" si="1"/>
        <v>0</v>
      </c>
      <c r="G8" s="107">
        <f>D8</f>
        <v>1415062.5</v>
      </c>
      <c r="H8" s="106"/>
      <c r="I8" s="124"/>
      <c r="J8" s="105"/>
      <c r="K8" s="106"/>
      <c r="L8" s="124"/>
    </row>
    <row r="9" spans="1:12" ht="34.5" customHeight="1">
      <c r="A9" s="199" t="s">
        <v>250</v>
      </c>
      <c r="B9" s="200"/>
      <c r="C9" s="93">
        <v>2019</v>
      </c>
      <c r="D9" s="105">
        <v>6698939.39</v>
      </c>
      <c r="E9" s="106">
        <f t="shared" si="1"/>
        <v>0</v>
      </c>
      <c r="F9" s="124">
        <f t="shared" si="1"/>
        <v>0</v>
      </c>
      <c r="G9" s="107">
        <f>D9</f>
        <v>6698939.39</v>
      </c>
      <c r="H9" s="106"/>
      <c r="I9" s="124"/>
      <c r="J9" s="105"/>
      <c r="K9" s="106"/>
      <c r="L9" s="124"/>
    </row>
    <row r="10" spans="1:12" ht="39" customHeight="1">
      <c r="A10" s="199" t="s">
        <v>251</v>
      </c>
      <c r="B10" s="200"/>
      <c r="C10" s="94">
        <v>2020</v>
      </c>
      <c r="D10" s="105">
        <f t="shared" si="1"/>
        <v>0</v>
      </c>
      <c r="E10" s="106">
        <v>7604570</v>
      </c>
      <c r="F10" s="124">
        <f t="shared" si="1"/>
        <v>0</v>
      </c>
      <c r="G10" s="110"/>
      <c r="H10" s="106">
        <f>E10</f>
        <v>7604570</v>
      </c>
      <c r="I10" s="111"/>
      <c r="J10" s="108"/>
      <c r="K10" s="112"/>
      <c r="L10" s="113"/>
    </row>
    <row r="11" spans="1:12" ht="35.25" customHeight="1">
      <c r="A11" s="199" t="s">
        <v>252</v>
      </c>
      <c r="B11" s="200"/>
      <c r="C11" s="94">
        <v>2021</v>
      </c>
      <c r="D11" s="105">
        <f aca="true" t="shared" si="2" ref="D11:F12">G11+J11</f>
        <v>0</v>
      </c>
      <c r="E11" s="106">
        <f t="shared" si="2"/>
        <v>0</v>
      </c>
      <c r="F11" s="124">
        <v>7148070</v>
      </c>
      <c r="G11" s="110"/>
      <c r="H11" s="109"/>
      <c r="I11" s="189">
        <f>F11</f>
        <v>7148070</v>
      </c>
      <c r="J11" s="108"/>
      <c r="K11" s="112"/>
      <c r="L11" s="113"/>
    </row>
    <row r="12" spans="1:12" ht="38.25" customHeight="1" thickBot="1">
      <c r="A12" s="201" t="s">
        <v>135</v>
      </c>
      <c r="B12" s="202"/>
      <c r="C12" s="95"/>
      <c r="D12" s="190">
        <f t="shared" si="2"/>
        <v>0</v>
      </c>
      <c r="E12" s="191">
        <f t="shared" si="2"/>
        <v>0</v>
      </c>
      <c r="F12" s="192">
        <f t="shared" si="2"/>
        <v>0</v>
      </c>
      <c r="G12" s="116"/>
      <c r="H12" s="115"/>
      <c r="I12" s="117"/>
      <c r="J12" s="114"/>
      <c r="K12" s="118"/>
      <c r="L12" s="119"/>
    </row>
    <row r="13" spans="1:10" ht="18" customHeight="1">
      <c r="A13" s="3"/>
      <c r="B13" s="3"/>
      <c r="C13" s="3"/>
      <c r="D13" s="3"/>
      <c r="E13" s="3"/>
      <c r="F13" s="4"/>
      <c r="G13" s="4"/>
      <c r="H13" s="4"/>
      <c r="I13" s="4"/>
      <c r="J13" s="4"/>
    </row>
    <row r="14" spans="1:10" ht="18" customHeight="1">
      <c r="A14" s="3"/>
      <c r="B14" s="3"/>
      <c r="C14" s="3"/>
      <c r="D14" s="3"/>
      <c r="E14" s="3"/>
      <c r="F14" s="4"/>
      <c r="G14" s="4"/>
      <c r="H14" s="4"/>
      <c r="I14" s="4"/>
      <c r="J14" s="4"/>
    </row>
    <row r="15" spans="1:10" ht="18" customHeight="1">
      <c r="A15" s="3"/>
      <c r="B15" s="3"/>
      <c r="C15" s="3"/>
      <c r="D15" s="3"/>
      <c r="E15" s="3"/>
      <c r="F15" s="4"/>
      <c r="G15" s="4"/>
      <c r="H15" s="4"/>
      <c r="I15" s="4"/>
      <c r="J15" s="4"/>
    </row>
    <row r="16" spans="1:10" ht="18" customHeight="1">
      <c r="A16" s="3"/>
      <c r="B16" s="3"/>
      <c r="C16" s="3"/>
      <c r="D16" s="3"/>
      <c r="E16" s="3"/>
      <c r="F16" s="4"/>
      <c r="G16" s="4"/>
      <c r="H16" s="4"/>
      <c r="I16" s="4"/>
      <c r="J16" s="4"/>
    </row>
    <row r="17" spans="1:10" ht="18" customHeight="1">
      <c r="A17" s="3"/>
      <c r="B17" s="3"/>
      <c r="C17" s="3"/>
      <c r="D17" s="3"/>
      <c r="E17" s="3"/>
      <c r="F17" s="4"/>
      <c r="G17" s="4"/>
      <c r="H17" s="4"/>
      <c r="I17" s="4"/>
      <c r="J17" s="4"/>
    </row>
    <row r="18" spans="1:6" ht="18.75" customHeight="1">
      <c r="A18" s="90"/>
      <c r="B18" s="90"/>
      <c r="C18" s="90"/>
      <c r="D18" s="90"/>
      <c r="E18" s="90"/>
      <c r="F18" s="90"/>
    </row>
    <row r="19" spans="1:7" ht="17.25" customHeight="1">
      <c r="A19" s="90"/>
      <c r="B19" s="90"/>
      <c r="C19" s="90"/>
      <c r="D19" s="91"/>
      <c r="E19" s="90"/>
      <c r="F19" s="90"/>
      <c r="G19" s="2"/>
    </row>
    <row r="20" spans="1:6" ht="15" customHeight="1">
      <c r="A20" s="90"/>
      <c r="B20" s="90"/>
      <c r="C20" s="90"/>
      <c r="D20" s="90"/>
      <c r="E20" s="90"/>
      <c r="F20" s="90"/>
    </row>
    <row r="21" spans="1:10" ht="23.25" customHeight="1">
      <c r="A21" s="90" t="s">
        <v>39</v>
      </c>
      <c r="B21" s="90"/>
      <c r="C21" s="90"/>
      <c r="H21" s="90" t="s">
        <v>16</v>
      </c>
      <c r="I21" s="90"/>
      <c r="J21" s="90" t="s">
        <v>260</v>
      </c>
    </row>
    <row r="22" spans="1:11" ht="20.25">
      <c r="A22" s="90"/>
      <c r="B22" s="90"/>
      <c r="C22" s="90"/>
      <c r="H22" s="91" t="s">
        <v>9</v>
      </c>
      <c r="I22" s="90"/>
      <c r="J22" s="90" t="s">
        <v>10</v>
      </c>
      <c r="K22" s="2"/>
    </row>
    <row r="24" ht="12.75">
      <c r="E24" s="96"/>
    </row>
    <row r="25" spans="1:10" ht="20.25">
      <c r="A25" s="90" t="s">
        <v>136</v>
      </c>
      <c r="B25" s="90"/>
      <c r="C25" s="90"/>
      <c r="E25" s="195"/>
      <c r="F25" s="195"/>
      <c r="H25" s="90" t="s">
        <v>16</v>
      </c>
      <c r="I25" s="90"/>
      <c r="J25" s="90" t="s">
        <v>261</v>
      </c>
    </row>
    <row r="26" spans="1:11" ht="20.25">
      <c r="A26" s="90"/>
      <c r="B26" s="90"/>
      <c r="C26" s="90"/>
      <c r="E26" s="196" t="s">
        <v>137</v>
      </c>
      <c r="F26" s="196"/>
      <c r="H26" s="91" t="s">
        <v>9</v>
      </c>
      <c r="I26" s="90"/>
      <c r="J26" s="90" t="s">
        <v>10</v>
      </c>
      <c r="K26" s="2"/>
    </row>
  </sheetData>
  <sheetProtection/>
  <mergeCells count="16">
    <mergeCell ref="A1:L1"/>
    <mergeCell ref="A3:B6"/>
    <mergeCell ref="C3:C6"/>
    <mergeCell ref="D3:L3"/>
    <mergeCell ref="D4:F5"/>
    <mergeCell ref="G4:L4"/>
    <mergeCell ref="G5:I5"/>
    <mergeCell ref="J5:L5"/>
    <mergeCell ref="E25:F25"/>
    <mergeCell ref="E26:F26"/>
    <mergeCell ref="A7:B7"/>
    <mergeCell ref="A8:B8"/>
    <mergeCell ref="A9:B9"/>
    <mergeCell ref="A10:B10"/>
    <mergeCell ref="A11:B11"/>
    <mergeCell ref="A12:B12"/>
  </mergeCells>
  <printOptions/>
  <pageMargins left="0.1968503937007874" right="0.1968503937007874" top="0.1968503937007874" bottom="0.03937007874015748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>
    <tabColor theme="0"/>
  </sheetPr>
  <dimension ref="A1:J330"/>
  <sheetViews>
    <sheetView tabSelected="1" zoomScale="86" zoomScaleNormal="86" zoomScaleSheetLayoutView="75" workbookViewId="0" topLeftCell="A64">
      <selection activeCell="F74" sqref="F74"/>
    </sheetView>
  </sheetViews>
  <sheetFormatPr defaultColWidth="9.00390625" defaultRowHeight="12.75" outlineLevelRow="1" outlineLevelCol="1"/>
  <cols>
    <col min="1" max="1" width="76.375" style="0" customWidth="1"/>
    <col min="2" max="2" width="29.25390625" style="0" customWidth="1"/>
    <col min="3" max="3" width="5.75390625" style="0" customWidth="1"/>
    <col min="4" max="4" width="13.25390625" style="0" customWidth="1"/>
    <col min="5" max="5" width="20.25390625" style="0" customWidth="1"/>
    <col min="6" max="6" width="17.75390625" style="0" customWidth="1"/>
    <col min="7" max="7" width="18.25390625" style="0" customWidth="1"/>
    <col min="8" max="8" width="18.375" style="0" hidden="1" customWidth="1" outlineLevel="1"/>
    <col min="9" max="9" width="17.375" style="0" hidden="1" customWidth="1" outlineLevel="1"/>
    <col min="10" max="10" width="9.125" style="0" customWidth="1" collapsed="1"/>
  </cols>
  <sheetData>
    <row r="1" spans="1:7" ht="36" customHeight="1">
      <c r="A1" s="1"/>
      <c r="E1" s="33" t="s">
        <v>0</v>
      </c>
      <c r="F1" s="121"/>
      <c r="G1" s="1"/>
    </row>
    <row r="2" spans="1:7" ht="15.75">
      <c r="A2" s="1"/>
      <c r="E2" s="120" t="s">
        <v>254</v>
      </c>
      <c r="F2" s="121"/>
      <c r="G2" s="1"/>
    </row>
    <row r="3" spans="1:7" ht="15.75">
      <c r="A3" s="1"/>
      <c r="E3" s="33" t="s">
        <v>36</v>
      </c>
      <c r="F3" s="121"/>
      <c r="G3" s="1"/>
    </row>
    <row r="4" spans="1:7" ht="35.25" customHeight="1">
      <c r="A4" s="1"/>
      <c r="E4" s="122"/>
      <c r="F4" s="122" t="s">
        <v>253</v>
      </c>
      <c r="G4" s="33"/>
    </row>
    <row r="5" spans="1:7" ht="28.5" customHeight="1">
      <c r="A5" s="1"/>
      <c r="E5" s="187" t="s">
        <v>9</v>
      </c>
      <c r="F5" s="125" t="s">
        <v>10</v>
      </c>
      <c r="G5" s="126"/>
    </row>
    <row r="6" spans="1:8" ht="27.75" customHeight="1">
      <c r="A6" s="1"/>
      <c r="E6" s="74">
        <f>A14</f>
        <v>43756</v>
      </c>
      <c r="F6" s="34"/>
      <c r="G6" s="34"/>
      <c r="H6" s="1"/>
    </row>
    <row r="7" spans="1:8" ht="33.75" customHeight="1">
      <c r="A7" s="33"/>
      <c r="B7" s="33"/>
      <c r="C7" s="33"/>
      <c r="D7" s="33"/>
      <c r="H7" s="1"/>
    </row>
    <row r="8" spans="1:8" ht="23.25" customHeight="1">
      <c r="A8" s="1"/>
      <c r="B8" s="1"/>
      <c r="C8" s="1"/>
      <c r="D8" s="1"/>
      <c r="E8" s="1"/>
      <c r="F8" s="1"/>
      <c r="G8" s="1"/>
      <c r="H8" s="1"/>
    </row>
    <row r="9" spans="1:8" ht="52.5" customHeight="1">
      <c r="A9" s="1"/>
      <c r="B9" s="31"/>
      <c r="C9" s="31"/>
      <c r="D9" s="31"/>
      <c r="E9" s="1"/>
      <c r="F9" s="1"/>
      <c r="G9" s="1"/>
      <c r="H9" s="1"/>
    </row>
    <row r="10" spans="1:8" ht="17.25" customHeight="1">
      <c r="A10" s="259" t="s">
        <v>124</v>
      </c>
      <c r="B10" s="259"/>
      <c r="C10" s="259"/>
      <c r="D10" s="259"/>
      <c r="E10" s="259"/>
      <c r="F10" s="24"/>
      <c r="G10" s="24"/>
      <c r="H10" s="32"/>
    </row>
    <row r="11" spans="1:8" ht="17.25" customHeight="1">
      <c r="A11" s="1"/>
      <c r="B11" s="1"/>
      <c r="C11" s="1"/>
      <c r="D11" s="1"/>
      <c r="E11" s="1"/>
      <c r="F11" s="1"/>
      <c r="G11" s="1"/>
      <c r="H11" s="1"/>
    </row>
    <row r="12" spans="1:7" ht="31.5" customHeight="1">
      <c r="A12" s="1"/>
      <c r="B12" s="1"/>
      <c r="C12" s="1"/>
      <c r="E12" s="1"/>
      <c r="F12" s="31" t="s">
        <v>21</v>
      </c>
      <c r="G12" s="31"/>
    </row>
    <row r="13" spans="1:7" ht="19.5" customHeight="1">
      <c r="A13" s="1"/>
      <c r="E13" s="29" t="s">
        <v>1</v>
      </c>
      <c r="F13" s="28"/>
      <c r="G13" s="44"/>
    </row>
    <row r="14" spans="1:7" ht="17.25" customHeight="1">
      <c r="A14" s="186">
        <f>F14</f>
        <v>43756</v>
      </c>
      <c r="E14" s="29" t="s">
        <v>2</v>
      </c>
      <c r="F14" s="185">
        <v>43756</v>
      </c>
      <c r="G14" s="45"/>
    </row>
    <row r="15" spans="1:7" ht="18" customHeight="1">
      <c r="A15" s="1" t="s">
        <v>23</v>
      </c>
      <c r="E15" s="29" t="s">
        <v>22</v>
      </c>
      <c r="F15" s="28">
        <v>46563441</v>
      </c>
      <c r="G15" s="44"/>
    </row>
    <row r="16" spans="1:7" ht="16.5" customHeight="1">
      <c r="A16" s="25" t="s">
        <v>255</v>
      </c>
      <c r="E16" s="29" t="s">
        <v>3</v>
      </c>
      <c r="F16" s="28">
        <v>6143039021</v>
      </c>
      <c r="G16" s="44"/>
    </row>
    <row r="17" spans="1:7" ht="19.5" customHeight="1">
      <c r="A17" s="30"/>
      <c r="E17" s="29" t="s">
        <v>4</v>
      </c>
      <c r="F17" s="28">
        <v>614301001</v>
      </c>
      <c r="G17" s="44"/>
    </row>
    <row r="18" spans="1:7" ht="20.25" customHeight="1">
      <c r="A18" s="1" t="s">
        <v>24</v>
      </c>
      <c r="E18" s="29" t="s">
        <v>5</v>
      </c>
      <c r="F18" s="28">
        <v>383</v>
      </c>
      <c r="G18" s="44"/>
    </row>
    <row r="19" spans="1:8" ht="36.75" customHeight="1">
      <c r="A19" s="1" t="s">
        <v>25</v>
      </c>
      <c r="B19" s="1"/>
      <c r="C19" s="1"/>
      <c r="D19" s="1"/>
      <c r="E19" s="1"/>
      <c r="F19" s="1"/>
      <c r="G19" s="1"/>
      <c r="H19" s="1"/>
    </row>
    <row r="20" spans="1:8" ht="15" customHeight="1">
      <c r="A20" s="291" t="s">
        <v>96</v>
      </c>
      <c r="B20" s="291"/>
      <c r="C20" s="291"/>
      <c r="D20" s="291"/>
      <c r="E20" s="291"/>
      <c r="F20" s="25"/>
      <c r="G20" s="25"/>
      <c r="H20" s="1"/>
    </row>
    <row r="21" spans="1:8" ht="17.25" customHeight="1">
      <c r="A21" s="1"/>
      <c r="B21" s="1"/>
      <c r="C21" s="1"/>
      <c r="D21" s="1"/>
      <c r="E21" s="1"/>
      <c r="F21" s="1"/>
      <c r="G21" s="1"/>
      <c r="H21" s="1"/>
    </row>
    <row r="22" spans="1:8" ht="28.5" customHeight="1">
      <c r="A22" s="1" t="s">
        <v>27</v>
      </c>
      <c r="B22" s="1"/>
      <c r="C22" s="1"/>
      <c r="D22" s="1"/>
      <c r="E22" s="1"/>
      <c r="F22" s="1"/>
      <c r="G22" s="1"/>
      <c r="H22" s="1"/>
    </row>
    <row r="23" spans="1:8" ht="18.75" customHeight="1">
      <c r="A23" s="292" t="s">
        <v>256</v>
      </c>
      <c r="B23" s="292"/>
      <c r="C23" s="292"/>
      <c r="D23" s="292"/>
      <c r="E23" s="292"/>
      <c r="F23" s="27"/>
      <c r="G23" s="27"/>
      <c r="H23" s="1"/>
    </row>
    <row r="24" ht="232.5" customHeight="1"/>
    <row r="25" spans="1:7" ht="33.75" customHeight="1">
      <c r="A25" s="259" t="s">
        <v>40</v>
      </c>
      <c r="B25" s="259"/>
      <c r="C25" s="259"/>
      <c r="D25" s="259"/>
      <c r="E25" s="259"/>
      <c r="F25" s="259"/>
      <c r="G25" s="259"/>
    </row>
    <row r="26" spans="1:7" ht="33.75" customHeight="1">
      <c r="A26" s="286" t="s">
        <v>257</v>
      </c>
      <c r="B26" s="286"/>
      <c r="C26" s="286"/>
      <c r="D26" s="286"/>
      <c r="E26" s="286"/>
      <c r="F26" s="286"/>
      <c r="G26" s="26"/>
    </row>
    <row r="27" spans="1:7" ht="59.25" customHeight="1" hidden="1">
      <c r="A27" s="286"/>
      <c r="B27" s="286"/>
      <c r="C27" s="286"/>
      <c r="D27" s="286"/>
      <c r="E27" s="286"/>
      <c r="F27" s="286"/>
      <c r="G27" s="25"/>
    </row>
    <row r="28" spans="1:7" ht="34.5" customHeight="1" hidden="1">
      <c r="A28" s="287"/>
      <c r="B28" s="287"/>
      <c r="C28" s="287"/>
      <c r="D28" s="287"/>
      <c r="E28" s="287"/>
      <c r="F28" s="26"/>
      <c r="G28" s="26"/>
    </row>
    <row r="29" spans="1:8" ht="63" customHeight="1">
      <c r="A29" s="293" t="s">
        <v>258</v>
      </c>
      <c r="B29" s="293"/>
      <c r="C29" s="293"/>
      <c r="D29" s="293"/>
      <c r="E29" s="293"/>
      <c r="F29" s="293"/>
      <c r="G29" s="293"/>
      <c r="H29" s="293"/>
    </row>
    <row r="30" spans="1:7" ht="21" customHeight="1">
      <c r="A30" s="286" t="s">
        <v>259</v>
      </c>
      <c r="B30" s="286"/>
      <c r="C30" s="286"/>
      <c r="D30" s="286"/>
      <c r="E30" s="286"/>
      <c r="F30" s="286"/>
      <c r="G30" s="286"/>
    </row>
    <row r="31" spans="1:8" ht="15.75" customHeight="1">
      <c r="A31" s="25"/>
      <c r="B31" s="25"/>
      <c r="C31" s="25"/>
      <c r="D31" s="25"/>
      <c r="E31" s="25"/>
      <c r="F31" s="25"/>
      <c r="G31" s="25"/>
      <c r="H31" s="188"/>
    </row>
    <row r="32" spans="1:7" ht="26.25" customHeight="1">
      <c r="A32" s="259" t="s">
        <v>98</v>
      </c>
      <c r="B32" s="259"/>
      <c r="C32" s="259"/>
      <c r="D32" s="259"/>
      <c r="E32" s="259"/>
      <c r="F32" s="259"/>
      <c r="G32" s="259"/>
    </row>
    <row r="33" spans="1:7" ht="19.5" customHeight="1">
      <c r="A33" s="25"/>
      <c r="B33" s="25"/>
      <c r="C33" s="25"/>
      <c r="D33" s="25"/>
      <c r="E33" s="25"/>
      <c r="F33" s="25"/>
      <c r="G33" s="25"/>
    </row>
    <row r="34" spans="1:7" ht="18.75" customHeight="1">
      <c r="A34" s="288" t="s">
        <v>6</v>
      </c>
      <c r="B34" s="289"/>
      <c r="C34" s="289"/>
      <c r="D34" s="289"/>
      <c r="E34" s="290"/>
      <c r="F34" s="47" t="s">
        <v>63</v>
      </c>
      <c r="G34" s="48" t="s">
        <v>64</v>
      </c>
    </row>
    <row r="35" spans="1:7" ht="34.5" customHeight="1">
      <c r="A35" s="278" t="s">
        <v>65</v>
      </c>
      <c r="B35" s="279"/>
      <c r="C35" s="279"/>
      <c r="D35" s="279"/>
      <c r="E35" s="280"/>
      <c r="F35" s="54" t="s">
        <v>66</v>
      </c>
      <c r="G35" s="55">
        <f>G37</f>
        <v>2063114.93</v>
      </c>
    </row>
    <row r="36" spans="1:7" ht="32.25" customHeight="1">
      <c r="A36" s="281" t="s">
        <v>68</v>
      </c>
      <c r="B36" s="282"/>
      <c r="C36" s="282"/>
      <c r="D36" s="282"/>
      <c r="E36" s="283"/>
      <c r="F36" s="49"/>
      <c r="G36" s="56"/>
    </row>
    <row r="37" spans="1:7" ht="13.5" customHeight="1">
      <c r="A37" s="281" t="s">
        <v>69</v>
      </c>
      <c r="B37" s="282"/>
      <c r="C37" s="282"/>
      <c r="D37" s="282"/>
      <c r="E37" s="283"/>
      <c r="F37" s="50" t="s">
        <v>66</v>
      </c>
      <c r="G37" s="56">
        <v>2063114.93</v>
      </c>
    </row>
    <row r="38" spans="1:7" ht="27" customHeight="1">
      <c r="A38" s="281" t="s">
        <v>70</v>
      </c>
      <c r="B38" s="282"/>
      <c r="C38" s="282"/>
      <c r="D38" s="282"/>
      <c r="E38" s="283"/>
      <c r="F38" s="50" t="s">
        <v>66</v>
      </c>
      <c r="G38" s="56"/>
    </row>
    <row r="39" spans="1:7" ht="24" customHeight="1">
      <c r="A39" s="281" t="s">
        <v>71</v>
      </c>
      <c r="B39" s="282"/>
      <c r="C39" s="282"/>
      <c r="D39" s="282"/>
      <c r="E39" s="283"/>
      <c r="F39" s="50" t="s">
        <v>66</v>
      </c>
      <c r="G39" s="56"/>
    </row>
    <row r="40" spans="1:7" ht="27.75" customHeight="1">
      <c r="A40" s="278" t="s">
        <v>67</v>
      </c>
      <c r="B40" s="279"/>
      <c r="C40" s="279"/>
      <c r="D40" s="279"/>
      <c r="E40" s="280"/>
      <c r="F40" s="54" t="s">
        <v>66</v>
      </c>
      <c r="G40" s="55">
        <v>36959565.37</v>
      </c>
    </row>
    <row r="41" spans="1:7" ht="20.25" customHeight="1">
      <c r="A41" s="281" t="s">
        <v>73</v>
      </c>
      <c r="B41" s="282"/>
      <c r="C41" s="282"/>
      <c r="D41" s="282"/>
      <c r="E41" s="283"/>
      <c r="F41" s="49"/>
      <c r="G41" s="56"/>
    </row>
    <row r="42" spans="1:7" ht="18" customHeight="1">
      <c r="A42" s="281" t="s">
        <v>72</v>
      </c>
      <c r="B42" s="282"/>
      <c r="C42" s="282"/>
      <c r="D42" s="282"/>
      <c r="E42" s="283"/>
      <c r="F42" s="50" t="s">
        <v>66</v>
      </c>
      <c r="G42" s="56">
        <v>21387131.66</v>
      </c>
    </row>
    <row r="43" spans="1:7" ht="15.75" customHeight="1">
      <c r="A43" s="53"/>
      <c r="B43" s="53"/>
      <c r="C43" s="53"/>
      <c r="D43" s="53"/>
      <c r="E43" s="53"/>
      <c r="F43" s="51"/>
      <c r="G43" s="52"/>
    </row>
    <row r="44" spans="1:7" ht="13.5" customHeight="1">
      <c r="A44" s="53"/>
      <c r="B44" s="53"/>
      <c r="C44" s="53"/>
      <c r="D44" s="53"/>
      <c r="E44" s="53"/>
      <c r="F44" s="51"/>
      <c r="G44" s="52"/>
    </row>
    <row r="45" spans="1:7" ht="15" customHeight="1">
      <c r="A45" s="259" t="s">
        <v>139</v>
      </c>
      <c r="B45" s="259"/>
      <c r="C45" s="259"/>
      <c r="D45" s="259"/>
      <c r="E45" s="259"/>
      <c r="F45" s="259"/>
      <c r="G45" s="259"/>
    </row>
    <row r="46" spans="1:7" ht="10.5" customHeight="1">
      <c r="A46" s="53"/>
      <c r="B46" s="53"/>
      <c r="C46" s="53"/>
      <c r="D46" s="53"/>
      <c r="E46" s="53"/>
      <c r="F46" s="51"/>
      <c r="G46" s="52"/>
    </row>
    <row r="47" spans="1:7" ht="21" customHeight="1">
      <c r="A47" s="238" t="s">
        <v>6</v>
      </c>
      <c r="B47" s="239"/>
      <c r="C47" s="239"/>
      <c r="D47" s="239"/>
      <c r="E47" s="239"/>
      <c r="F47" s="239"/>
      <c r="G47" s="240"/>
    </row>
    <row r="48" spans="1:7" ht="27.75" customHeight="1">
      <c r="A48" s="256" t="s">
        <v>26</v>
      </c>
      <c r="B48" s="257"/>
      <c r="C48" s="257"/>
      <c r="D48" s="257"/>
      <c r="E48" s="258"/>
      <c r="F48" s="284">
        <v>172593562.18</v>
      </c>
      <c r="G48" s="285"/>
    </row>
    <row r="49" spans="1:7" ht="18" customHeight="1">
      <c r="A49" s="233" t="s">
        <v>7</v>
      </c>
      <c r="B49" s="234"/>
      <c r="C49" s="234"/>
      <c r="D49" s="234"/>
      <c r="E49" s="235"/>
      <c r="F49" s="271"/>
      <c r="G49" s="272"/>
    </row>
    <row r="50" spans="1:7" ht="14.25" customHeight="1">
      <c r="A50" s="273" t="s">
        <v>30</v>
      </c>
      <c r="B50" s="274"/>
      <c r="C50" s="274"/>
      <c r="D50" s="274"/>
      <c r="E50" s="275"/>
      <c r="F50" s="271">
        <v>2063114.93</v>
      </c>
      <c r="G50" s="272"/>
    </row>
    <row r="51" spans="1:7" ht="27.75" customHeight="1">
      <c r="A51" s="233" t="s">
        <v>8</v>
      </c>
      <c r="B51" s="234"/>
      <c r="C51" s="234"/>
      <c r="D51" s="234"/>
      <c r="E51" s="235"/>
      <c r="F51" s="276"/>
      <c r="G51" s="277"/>
    </row>
    <row r="52" spans="1:7" ht="17.25" customHeight="1">
      <c r="A52" s="262" t="s">
        <v>31</v>
      </c>
      <c r="B52" s="263"/>
      <c r="C52" s="263"/>
      <c r="D52" s="263"/>
      <c r="E52" s="264"/>
      <c r="F52" s="241">
        <v>36157.7</v>
      </c>
      <c r="G52" s="242"/>
    </row>
    <row r="53" spans="1:7" ht="22.5" customHeight="1">
      <c r="A53" s="253" t="s">
        <v>32</v>
      </c>
      <c r="B53" s="254"/>
      <c r="C53" s="254"/>
      <c r="D53" s="254"/>
      <c r="E53" s="255"/>
      <c r="F53" s="267">
        <v>21387131.66</v>
      </c>
      <c r="G53" s="268"/>
    </row>
    <row r="54" spans="1:7" ht="25.5" customHeight="1">
      <c r="A54" s="233" t="s">
        <v>8</v>
      </c>
      <c r="B54" s="234"/>
      <c r="C54" s="234"/>
      <c r="D54" s="234"/>
      <c r="E54" s="235"/>
      <c r="F54" s="269"/>
      <c r="G54" s="270"/>
    </row>
    <row r="55" spans="1:7" ht="17.25" customHeight="1">
      <c r="A55" s="262" t="s">
        <v>31</v>
      </c>
      <c r="B55" s="263"/>
      <c r="C55" s="263"/>
      <c r="D55" s="263"/>
      <c r="E55" s="264"/>
      <c r="F55" s="241">
        <v>295841.16</v>
      </c>
      <c r="G55" s="242"/>
    </row>
    <row r="56" spans="1:7" ht="20.25" customHeight="1">
      <c r="A56" s="256" t="s">
        <v>28</v>
      </c>
      <c r="B56" s="257"/>
      <c r="C56" s="257"/>
      <c r="D56" s="257"/>
      <c r="E56" s="258"/>
      <c r="F56" s="265">
        <v>87921032.97</v>
      </c>
      <c r="G56" s="266"/>
    </row>
    <row r="57" spans="1:7" ht="24" customHeight="1">
      <c r="A57" s="233" t="s">
        <v>7</v>
      </c>
      <c r="B57" s="234"/>
      <c r="C57" s="234"/>
      <c r="D57" s="234"/>
      <c r="E57" s="235"/>
      <c r="F57" s="236"/>
      <c r="G57" s="237"/>
    </row>
    <row r="58" spans="1:8" ht="16.5" customHeight="1">
      <c r="A58" s="238" t="s">
        <v>33</v>
      </c>
      <c r="B58" s="239"/>
      <c r="C58" s="239"/>
      <c r="D58" s="239"/>
      <c r="E58" s="240"/>
      <c r="F58" s="251">
        <v>87815408.47</v>
      </c>
      <c r="G58" s="252"/>
      <c r="H58" s="5"/>
    </row>
    <row r="59" spans="1:8" ht="27.75" customHeight="1">
      <c r="A59" s="253" t="s">
        <v>34</v>
      </c>
      <c r="B59" s="254"/>
      <c r="C59" s="254"/>
      <c r="D59" s="254"/>
      <c r="E59" s="255"/>
      <c r="F59" s="236"/>
      <c r="G59" s="237"/>
      <c r="H59" s="5"/>
    </row>
    <row r="60" spans="1:8" ht="27" customHeight="1">
      <c r="A60" s="256" t="s">
        <v>29</v>
      </c>
      <c r="B60" s="257"/>
      <c r="C60" s="257"/>
      <c r="D60" s="257"/>
      <c r="E60" s="258"/>
      <c r="F60" s="260">
        <v>283266774.85</v>
      </c>
      <c r="G60" s="261"/>
      <c r="H60" s="5"/>
    </row>
    <row r="61" spans="1:8" ht="12.75" customHeight="1">
      <c r="A61" s="233" t="s">
        <v>7</v>
      </c>
      <c r="B61" s="234"/>
      <c r="C61" s="234"/>
      <c r="D61" s="234"/>
      <c r="E61" s="235"/>
      <c r="F61" s="236"/>
      <c r="G61" s="237"/>
      <c r="H61" s="5"/>
    </row>
    <row r="62" spans="1:8" ht="14.25" customHeight="1">
      <c r="A62" s="238" t="s">
        <v>35</v>
      </c>
      <c r="B62" s="239"/>
      <c r="C62" s="239"/>
      <c r="D62" s="239"/>
      <c r="E62" s="240"/>
      <c r="F62" s="241"/>
      <c r="G62" s="242"/>
      <c r="H62" s="5"/>
    </row>
    <row r="63" ht="33.75" customHeight="1"/>
    <row r="64" spans="1:7" ht="39.75" customHeight="1">
      <c r="A64" s="259" t="s">
        <v>82</v>
      </c>
      <c r="B64" s="259"/>
      <c r="C64" s="259"/>
      <c r="D64" s="259"/>
      <c r="E64" s="259"/>
      <c r="F64" s="259"/>
      <c r="G64" s="259"/>
    </row>
    <row r="65" spans="1:9" ht="30.75" customHeight="1">
      <c r="A65" s="1"/>
      <c r="B65" s="1"/>
      <c r="C65" s="1"/>
      <c r="D65" s="1"/>
      <c r="E65" s="1"/>
      <c r="F65" s="1"/>
      <c r="G65" s="1"/>
      <c r="H65" s="24"/>
      <c r="I65" s="7"/>
    </row>
    <row r="66" spans="1:7" ht="26.25" customHeight="1">
      <c r="A66" s="243" t="s">
        <v>6</v>
      </c>
      <c r="B66" s="245" t="s">
        <v>37</v>
      </c>
      <c r="C66" s="247" t="s">
        <v>41</v>
      </c>
      <c r="D66" s="245" t="s">
        <v>49</v>
      </c>
      <c r="E66" s="248" t="s">
        <v>17</v>
      </c>
      <c r="F66" s="249"/>
      <c r="G66" s="250"/>
    </row>
    <row r="67" spans="1:9" ht="39" customHeight="1">
      <c r="A67" s="244"/>
      <c r="B67" s="246"/>
      <c r="C67" s="247"/>
      <c r="D67" s="246"/>
      <c r="E67" s="6" t="s">
        <v>97</v>
      </c>
      <c r="F67" s="6" t="s">
        <v>103</v>
      </c>
      <c r="G67" s="6" t="s">
        <v>126</v>
      </c>
      <c r="H67" s="228" t="s">
        <v>127</v>
      </c>
      <c r="I67" s="230" t="s">
        <v>128</v>
      </c>
    </row>
    <row r="68" spans="1:9" ht="23.25" customHeight="1">
      <c r="A68" s="40" t="s">
        <v>81</v>
      </c>
      <c r="B68" s="8" t="s">
        <v>11</v>
      </c>
      <c r="C68" s="35"/>
      <c r="D68" s="8" t="s">
        <v>11</v>
      </c>
      <c r="E68" s="9">
        <v>14734.69</v>
      </c>
      <c r="F68" s="9"/>
      <c r="G68" s="9"/>
      <c r="H68" s="229"/>
      <c r="I68" s="230"/>
    </row>
    <row r="69" spans="1:9" ht="21" customHeight="1">
      <c r="A69" s="41" t="s">
        <v>83</v>
      </c>
      <c r="B69" s="10" t="s">
        <v>11</v>
      </c>
      <c r="C69" s="36"/>
      <c r="D69" s="10" t="s">
        <v>11</v>
      </c>
      <c r="E69" s="11">
        <f>E71+E72+E73</f>
        <v>50895391.95</v>
      </c>
      <c r="F69" s="11">
        <f>F71+F72+F73</f>
        <v>50378270</v>
      </c>
      <c r="G69" s="11">
        <f>G71+G72+G73</f>
        <v>50090470</v>
      </c>
      <c r="H69" s="39"/>
      <c r="I69" s="39" t="e">
        <f>I70</f>
        <v>#REF!</v>
      </c>
    </row>
    <row r="70" spans="1:9" ht="21" customHeight="1">
      <c r="A70" s="179" t="s">
        <v>8</v>
      </c>
      <c r="B70" s="12"/>
      <c r="C70" s="23"/>
      <c r="D70" s="12"/>
      <c r="E70" s="13"/>
      <c r="F70" s="13"/>
      <c r="G70" s="13"/>
      <c r="H70" s="11" t="e">
        <f>H72+H73+H74</f>
        <v>#REF!</v>
      </c>
      <c r="I70" s="11" t="e">
        <f>I72+I73+I74</f>
        <v>#REF!</v>
      </c>
    </row>
    <row r="71" spans="1:9" ht="30.75" customHeight="1">
      <c r="A71" s="182" t="s">
        <v>84</v>
      </c>
      <c r="B71" s="8" t="s">
        <v>11</v>
      </c>
      <c r="C71" s="23"/>
      <c r="D71" s="8" t="s">
        <v>11</v>
      </c>
      <c r="E71" s="14">
        <v>44922700</v>
      </c>
      <c r="F71" s="14">
        <v>45169400</v>
      </c>
      <c r="G71" s="14">
        <f>G79</f>
        <v>45009800</v>
      </c>
      <c r="H71" s="21"/>
      <c r="I71" s="21"/>
    </row>
    <row r="72" spans="1:9" ht="28.5" customHeight="1">
      <c r="A72" s="38" t="s">
        <v>85</v>
      </c>
      <c r="B72" s="8" t="s">
        <v>11</v>
      </c>
      <c r="C72" s="23"/>
      <c r="D72" s="8" t="s">
        <v>11</v>
      </c>
      <c r="E72" s="14">
        <v>4078530</v>
      </c>
      <c r="F72" s="14">
        <f>F207</f>
        <v>3343070</v>
      </c>
      <c r="G72" s="14">
        <f>G207</f>
        <v>3214870</v>
      </c>
      <c r="H72" s="15" t="e">
        <f>H80</f>
        <v>#REF!</v>
      </c>
      <c r="I72" s="15" t="e">
        <f>I80</f>
        <v>#REF!</v>
      </c>
    </row>
    <row r="73" spans="1:9" ht="23.25" customHeight="1">
      <c r="A73" s="38" t="s">
        <v>86</v>
      </c>
      <c r="B73" s="8" t="s">
        <v>11</v>
      </c>
      <c r="C73" s="23"/>
      <c r="D73" s="8" t="s">
        <v>11</v>
      </c>
      <c r="E73" s="15">
        <v>1894161.95</v>
      </c>
      <c r="F73" s="15">
        <f>F167</f>
        <v>1865800</v>
      </c>
      <c r="G73" s="15">
        <f>G167</f>
        <v>1865800</v>
      </c>
      <c r="H73" s="15" t="e">
        <f>H196</f>
        <v>#REF!</v>
      </c>
      <c r="I73" s="15" t="e">
        <f>I196</f>
        <v>#REF!</v>
      </c>
    </row>
    <row r="74" spans="1:9" ht="24.75" customHeight="1">
      <c r="A74" s="40" t="s">
        <v>87</v>
      </c>
      <c r="B74" s="8" t="s">
        <v>11</v>
      </c>
      <c r="C74" s="35"/>
      <c r="D74" s="8" t="s">
        <v>11</v>
      </c>
      <c r="E74" s="14"/>
      <c r="F74" s="14"/>
      <c r="G74" s="14"/>
      <c r="H74" s="15" t="e">
        <f>H156</f>
        <v>#REF!</v>
      </c>
      <c r="I74" s="15" t="e">
        <f>I156</f>
        <v>#REF!</v>
      </c>
    </row>
    <row r="75" spans="1:9" ht="24" customHeight="1">
      <c r="A75" s="41" t="s">
        <v>91</v>
      </c>
      <c r="B75" s="16"/>
      <c r="C75" s="36"/>
      <c r="D75" s="16"/>
      <c r="E75" s="11">
        <f>E77</f>
        <v>50910126.64</v>
      </c>
      <c r="F75" s="11">
        <f>F77</f>
        <v>50378270</v>
      </c>
      <c r="G75" s="11">
        <f>G77</f>
        <v>50090470</v>
      </c>
      <c r="H75" s="15">
        <v>0</v>
      </c>
      <c r="I75" s="15">
        <v>0</v>
      </c>
    </row>
    <row r="76" spans="1:9" ht="20.25" customHeight="1">
      <c r="A76" s="179" t="s">
        <v>8</v>
      </c>
      <c r="B76" s="12"/>
      <c r="C76" s="23"/>
      <c r="D76" s="12"/>
      <c r="E76" s="13"/>
      <c r="F76" s="13"/>
      <c r="G76" s="13"/>
      <c r="H76" s="11" t="e">
        <f>H78</f>
        <v>#REF!</v>
      </c>
      <c r="I76" s="11" t="e">
        <f>I78</f>
        <v>#REF!</v>
      </c>
    </row>
    <row r="77" spans="1:9" ht="33" customHeight="1">
      <c r="A77" s="41" t="s">
        <v>88</v>
      </c>
      <c r="B77" s="16"/>
      <c r="C77" s="36"/>
      <c r="D77" s="16"/>
      <c r="E77" s="11">
        <f>E78+E206</f>
        <v>50910126.64</v>
      </c>
      <c r="F77" s="11">
        <f>F78+F206</f>
        <v>50378270</v>
      </c>
      <c r="G77" s="11">
        <f>G78+G206</f>
        <v>50090470</v>
      </c>
      <c r="H77" s="21"/>
      <c r="I77" s="21"/>
    </row>
    <row r="78" spans="1:9" ht="21" customHeight="1">
      <c r="A78" s="127" t="s">
        <v>89</v>
      </c>
      <c r="B78" s="128"/>
      <c r="C78" s="129"/>
      <c r="D78" s="128"/>
      <c r="E78" s="130">
        <f>E79+E167</f>
        <v>46831596.64</v>
      </c>
      <c r="F78" s="130">
        <v>47035200</v>
      </c>
      <c r="G78" s="130">
        <f>G79+G167</f>
        <v>46875600</v>
      </c>
      <c r="H78" s="11" t="e">
        <f>H79+H195</f>
        <v>#REF!</v>
      </c>
      <c r="I78" s="11" t="e">
        <f>I79+I195</f>
        <v>#REF!</v>
      </c>
    </row>
    <row r="79" spans="1:9" ht="51.75" customHeight="1">
      <c r="A79" s="181" t="s">
        <v>90</v>
      </c>
      <c r="B79" s="128"/>
      <c r="C79" s="131"/>
      <c r="D79" s="128"/>
      <c r="E79" s="132">
        <f>E80+E117+E126+E159</f>
        <v>44933147.26</v>
      </c>
      <c r="F79" s="132">
        <v>45169400</v>
      </c>
      <c r="G79" s="132">
        <f>G80+G117+G126+G159</f>
        <v>45009800</v>
      </c>
      <c r="H79" s="130" t="e">
        <f>H80+H156</f>
        <v>#REF!</v>
      </c>
      <c r="I79" s="130" t="e">
        <f>I80+I156</f>
        <v>#REF!</v>
      </c>
    </row>
    <row r="80" spans="1:9" ht="24" customHeight="1">
      <c r="A80" s="43" t="s">
        <v>38</v>
      </c>
      <c r="B80" s="18"/>
      <c r="C80" s="37"/>
      <c r="D80" s="18"/>
      <c r="E80" s="19">
        <f>E82+E83+E85+E93+E95</f>
        <v>37555500</v>
      </c>
      <c r="F80" s="19">
        <f>F81+F85+F93+F95</f>
        <v>37843900</v>
      </c>
      <c r="G80" s="19">
        <f>G81+G85+G93+G95</f>
        <v>38088400</v>
      </c>
      <c r="H80" s="132" t="e">
        <f>H118+H81+H148</f>
        <v>#REF!</v>
      </c>
      <c r="I80" s="132" t="e">
        <f>I118+I81+I148</f>
        <v>#REF!</v>
      </c>
    </row>
    <row r="81" spans="1:9" ht="20.25" customHeight="1">
      <c r="A81" s="134" t="s">
        <v>42</v>
      </c>
      <c r="B81" s="139" t="s">
        <v>140</v>
      </c>
      <c r="C81" s="133"/>
      <c r="D81" s="22"/>
      <c r="E81" s="15">
        <f>E82+E83</f>
        <v>28014100</v>
      </c>
      <c r="F81" s="15">
        <f>F82+F83</f>
        <v>27987300</v>
      </c>
      <c r="G81" s="15">
        <f>G82+G83</f>
        <v>28168000</v>
      </c>
      <c r="H81" s="19" t="e">
        <f>H82+H86+H94+H96</f>
        <v>#REF!</v>
      </c>
      <c r="I81" s="19" t="e">
        <f>I82+I86+I94+I96</f>
        <v>#REF!</v>
      </c>
    </row>
    <row r="82" spans="1:9" ht="20.25" customHeight="1">
      <c r="A82" s="140" t="s">
        <v>12</v>
      </c>
      <c r="B82" s="46"/>
      <c r="C82" s="138">
        <v>211</v>
      </c>
      <c r="D82" s="138" t="s">
        <v>80</v>
      </c>
      <c r="E82" s="144">
        <v>27991900</v>
      </c>
      <c r="F82" s="144">
        <v>27964100</v>
      </c>
      <c r="G82" s="144">
        <v>28144700</v>
      </c>
      <c r="H82" s="15">
        <f>H83+H84</f>
        <v>0</v>
      </c>
      <c r="I82" s="15">
        <f>I83+I84</f>
        <v>0</v>
      </c>
    </row>
    <row r="83" spans="1:9" ht="18.75" customHeight="1">
      <c r="A83" s="140" t="s">
        <v>141</v>
      </c>
      <c r="B83" s="46"/>
      <c r="C83" s="138">
        <v>266</v>
      </c>
      <c r="D83" s="138" t="s">
        <v>142</v>
      </c>
      <c r="E83" s="144">
        <f>E84</f>
        <v>22200</v>
      </c>
      <c r="F83" s="144">
        <f>F84</f>
        <v>23200</v>
      </c>
      <c r="G83" s="144">
        <f>G84</f>
        <v>23300</v>
      </c>
      <c r="H83" s="144"/>
      <c r="I83" s="144"/>
    </row>
    <row r="84" spans="1:9" ht="32.25" customHeight="1">
      <c r="A84" s="141" t="s">
        <v>143</v>
      </c>
      <c r="B84" s="46"/>
      <c r="C84" s="22"/>
      <c r="D84" s="143" t="s">
        <v>144</v>
      </c>
      <c r="E84" s="145">
        <v>22200</v>
      </c>
      <c r="F84" s="15">
        <v>23200</v>
      </c>
      <c r="G84" s="15">
        <v>23300</v>
      </c>
      <c r="H84" s="144">
        <f>H85</f>
        <v>0</v>
      </c>
      <c r="I84" s="144">
        <f>I85</f>
        <v>0</v>
      </c>
    </row>
    <row r="85" spans="1:9" ht="30" customHeight="1">
      <c r="A85" s="134" t="s">
        <v>43</v>
      </c>
      <c r="B85" s="139" t="s">
        <v>145</v>
      </c>
      <c r="C85" s="133"/>
      <c r="D85" s="22"/>
      <c r="E85" s="15">
        <f>E86+E88+E91</f>
        <v>7400</v>
      </c>
      <c r="F85" s="15">
        <f>F86+F88+F91</f>
        <v>7700</v>
      </c>
      <c r="G85" s="15">
        <f>G86+G88+G91</f>
        <v>7700</v>
      </c>
      <c r="H85" s="15"/>
      <c r="I85" s="15"/>
    </row>
    <row r="86" spans="1:9" ht="24" customHeight="1">
      <c r="A86" s="140" t="s">
        <v>146</v>
      </c>
      <c r="B86" s="139"/>
      <c r="C86" s="138">
        <v>212</v>
      </c>
      <c r="D86" s="138" t="s">
        <v>147</v>
      </c>
      <c r="E86" s="144">
        <f>E87</f>
        <v>0</v>
      </c>
      <c r="F86" s="144">
        <f>F87</f>
        <v>0</v>
      </c>
      <c r="G86" s="144">
        <f>G87</f>
        <v>0</v>
      </c>
      <c r="H86" s="15">
        <f>H93</f>
        <v>0</v>
      </c>
      <c r="I86" s="15">
        <f>I93</f>
        <v>0</v>
      </c>
    </row>
    <row r="87" spans="1:9" ht="18.75" customHeight="1">
      <c r="A87" s="141" t="s">
        <v>148</v>
      </c>
      <c r="B87" s="139"/>
      <c r="C87" s="138"/>
      <c r="D87" s="143" t="s">
        <v>149</v>
      </c>
      <c r="E87" s="147">
        <v>0</v>
      </c>
      <c r="F87" s="144">
        <v>0</v>
      </c>
      <c r="G87" s="144">
        <v>0</v>
      </c>
      <c r="H87" s="15">
        <f>H88</f>
        <v>0</v>
      </c>
      <c r="I87" s="15">
        <f>I88</f>
        <v>0</v>
      </c>
    </row>
    <row r="88" spans="1:9" ht="18.75" customHeight="1">
      <c r="A88" s="140" t="s">
        <v>152</v>
      </c>
      <c r="B88" s="139"/>
      <c r="C88" s="138">
        <v>226</v>
      </c>
      <c r="D88" s="138" t="s">
        <v>54</v>
      </c>
      <c r="E88" s="144">
        <f>SUM(E89:E90)</f>
        <v>5000</v>
      </c>
      <c r="F88" s="144">
        <f>SUM(F89:F90)</f>
        <v>5200</v>
      </c>
      <c r="G88" s="144">
        <f>SUM(G89:G90)</f>
        <v>5200</v>
      </c>
      <c r="H88" s="15"/>
      <c r="I88" s="15"/>
    </row>
    <row r="89" spans="1:9" ht="18.75" customHeight="1">
      <c r="A89" s="141" t="s">
        <v>153</v>
      </c>
      <c r="B89" s="139"/>
      <c r="C89" s="138"/>
      <c r="D89" s="143" t="s">
        <v>154</v>
      </c>
      <c r="E89" s="145">
        <v>2000</v>
      </c>
      <c r="F89" s="145">
        <v>2100</v>
      </c>
      <c r="G89" s="145">
        <v>2100</v>
      </c>
      <c r="H89" s="15"/>
      <c r="I89" s="15"/>
    </row>
    <row r="90" spans="1:9" ht="18.75" customHeight="1">
      <c r="A90" s="141" t="s">
        <v>155</v>
      </c>
      <c r="B90" s="139"/>
      <c r="C90" s="138"/>
      <c r="D90" s="143" t="s">
        <v>156</v>
      </c>
      <c r="E90" s="145">
        <v>3000</v>
      </c>
      <c r="F90" s="145">
        <v>3100</v>
      </c>
      <c r="G90" s="145">
        <v>3100</v>
      </c>
      <c r="H90" s="15"/>
      <c r="I90" s="15"/>
    </row>
    <row r="91" spans="1:9" ht="21" customHeight="1">
      <c r="A91" s="140" t="s">
        <v>141</v>
      </c>
      <c r="B91" s="46"/>
      <c r="C91" s="138">
        <v>266</v>
      </c>
      <c r="D91" s="138" t="s">
        <v>142</v>
      </c>
      <c r="E91" s="144">
        <v>2400</v>
      </c>
      <c r="F91" s="144">
        <f>F92</f>
        <v>2500</v>
      </c>
      <c r="G91" s="144">
        <f>G92</f>
        <v>2500</v>
      </c>
      <c r="H91" s="15"/>
      <c r="I91" s="15"/>
    </row>
    <row r="92" spans="1:9" ht="31.5" customHeight="1">
      <c r="A92" s="180" t="s">
        <v>151</v>
      </c>
      <c r="B92" s="46"/>
      <c r="C92" s="22"/>
      <c r="D92" s="143" t="s">
        <v>150</v>
      </c>
      <c r="E92" s="145">
        <v>2400</v>
      </c>
      <c r="F92" s="145">
        <v>2500</v>
      </c>
      <c r="G92" s="145">
        <v>2500</v>
      </c>
      <c r="H92" s="15">
        <f>H93</f>
        <v>0</v>
      </c>
      <c r="I92" s="15">
        <f>I93</f>
        <v>0</v>
      </c>
    </row>
    <row r="93" spans="1:9" ht="44.25" customHeight="1">
      <c r="A93" s="183" t="s">
        <v>44</v>
      </c>
      <c r="B93" s="139" t="s">
        <v>184</v>
      </c>
      <c r="C93" s="20"/>
      <c r="D93" s="22"/>
      <c r="E93" s="15">
        <f>E94</f>
        <v>8449900</v>
      </c>
      <c r="F93" s="15">
        <v>8445200</v>
      </c>
      <c r="G93" s="15">
        <v>8499700</v>
      </c>
      <c r="H93" s="15"/>
      <c r="I93" s="15"/>
    </row>
    <row r="94" spans="1:9" ht="20.25" customHeight="1">
      <c r="A94" s="140" t="s">
        <v>13</v>
      </c>
      <c r="B94" s="46"/>
      <c r="C94" s="138">
        <v>213</v>
      </c>
      <c r="D94" s="138" t="s">
        <v>50</v>
      </c>
      <c r="E94" s="144">
        <v>8449900</v>
      </c>
      <c r="F94" s="144">
        <v>8445200</v>
      </c>
      <c r="G94" s="144">
        <v>8499700</v>
      </c>
      <c r="H94" s="15">
        <f>H95</f>
        <v>0</v>
      </c>
      <c r="I94" s="15">
        <f>I95</f>
        <v>0</v>
      </c>
    </row>
    <row r="95" spans="1:9" ht="30.75" customHeight="1">
      <c r="A95" s="134" t="s">
        <v>45</v>
      </c>
      <c r="B95" s="139" t="s">
        <v>185</v>
      </c>
      <c r="C95" s="22"/>
      <c r="D95" s="22"/>
      <c r="E95" s="15">
        <f>E96+E99+E102+E105+E107+E113+E115+E110</f>
        <v>1084100</v>
      </c>
      <c r="F95" s="15">
        <f>F96+F99+F102+F105+F107+F113+F115+F110</f>
        <v>1403700</v>
      </c>
      <c r="G95" s="15">
        <f>G96+G99+G102+G105+G107+G113+G115+G110</f>
        <v>1413000</v>
      </c>
      <c r="H95" s="15"/>
      <c r="I95" s="15"/>
    </row>
    <row r="96" spans="1:9" ht="24" customHeight="1">
      <c r="A96" s="140" t="s">
        <v>157</v>
      </c>
      <c r="B96" s="46"/>
      <c r="C96" s="138">
        <v>221</v>
      </c>
      <c r="D96" s="138" t="s">
        <v>51</v>
      </c>
      <c r="E96" s="144">
        <f>SUM(E97:E98)</f>
        <v>99000</v>
      </c>
      <c r="F96" s="144">
        <f>F97+F98</f>
        <v>103300</v>
      </c>
      <c r="G96" s="144">
        <v>103900</v>
      </c>
      <c r="H96" s="15" t="e">
        <f>H97+H100+H103+H106+H108+H114+H116</f>
        <v>#REF!</v>
      </c>
      <c r="I96" s="15" t="e">
        <f>I97+I100+I103+I106+I108+I114+I116</f>
        <v>#REF!</v>
      </c>
    </row>
    <row r="97" spans="1:9" ht="21" customHeight="1">
      <c r="A97" s="141" t="s">
        <v>158</v>
      </c>
      <c r="B97" s="146"/>
      <c r="C97" s="146"/>
      <c r="D97" s="143" t="s">
        <v>79</v>
      </c>
      <c r="E97" s="145">
        <v>51000</v>
      </c>
      <c r="F97" s="145">
        <v>53200</v>
      </c>
      <c r="G97" s="145">
        <v>53500</v>
      </c>
      <c r="H97" s="15">
        <f>H98+H99</f>
        <v>0</v>
      </c>
      <c r="I97" s="15">
        <f>I98+I99</f>
        <v>0</v>
      </c>
    </row>
    <row r="98" spans="1:9" ht="18.75" customHeight="1">
      <c r="A98" s="141" t="s">
        <v>159</v>
      </c>
      <c r="B98" s="146"/>
      <c r="C98" s="146"/>
      <c r="D98" s="143" t="s">
        <v>160</v>
      </c>
      <c r="E98" s="145">
        <v>48000</v>
      </c>
      <c r="F98" s="145">
        <v>50100</v>
      </c>
      <c r="G98" s="145">
        <v>50400</v>
      </c>
      <c r="H98" s="21"/>
      <c r="I98" s="15"/>
    </row>
    <row r="99" spans="1:9" ht="18.75" customHeight="1">
      <c r="A99" s="140" t="s">
        <v>15</v>
      </c>
      <c r="B99" s="138"/>
      <c r="C99" s="138">
        <v>225</v>
      </c>
      <c r="D99" s="138" t="s">
        <v>52</v>
      </c>
      <c r="E99" s="144">
        <f>SUM(E100:E101)</f>
        <v>180000</v>
      </c>
      <c r="F99" s="144">
        <f>SUM(F100:F101)</f>
        <v>187900</v>
      </c>
      <c r="G99" s="144">
        <f>SUM(G100:G101)</f>
        <v>189200</v>
      </c>
      <c r="H99" s="21"/>
      <c r="I99" s="15"/>
    </row>
    <row r="100" spans="1:9" ht="18.75" customHeight="1">
      <c r="A100" s="141" t="s">
        <v>161</v>
      </c>
      <c r="B100" s="142"/>
      <c r="C100" s="142"/>
      <c r="D100" s="143" t="s">
        <v>53</v>
      </c>
      <c r="E100" s="145">
        <v>130000</v>
      </c>
      <c r="F100" s="145">
        <v>135700</v>
      </c>
      <c r="G100" s="145">
        <v>136600</v>
      </c>
      <c r="H100" s="15">
        <f>H101+H102</f>
        <v>0</v>
      </c>
      <c r="I100" s="15">
        <f>I101+I102</f>
        <v>0</v>
      </c>
    </row>
    <row r="101" spans="1:9" ht="18.75" customHeight="1">
      <c r="A101" s="141" t="s">
        <v>162</v>
      </c>
      <c r="B101" s="142"/>
      <c r="C101" s="142"/>
      <c r="D101" s="143" t="s">
        <v>163</v>
      </c>
      <c r="E101" s="145">
        <v>50000</v>
      </c>
      <c r="F101" s="145">
        <v>52200</v>
      </c>
      <c r="G101" s="145">
        <v>52600</v>
      </c>
      <c r="H101" s="21"/>
      <c r="I101" s="21"/>
    </row>
    <row r="102" spans="1:9" ht="19.5" customHeight="1">
      <c r="A102" s="140" t="s">
        <v>18</v>
      </c>
      <c r="B102" s="138"/>
      <c r="C102" s="138">
        <v>226</v>
      </c>
      <c r="D102" s="138" t="s">
        <v>54</v>
      </c>
      <c r="E102" s="144">
        <f>SUM(E103:E104)</f>
        <v>321700</v>
      </c>
      <c r="F102" s="144">
        <f>SUM(F103:F104)</f>
        <v>231300</v>
      </c>
      <c r="G102" s="144">
        <f>SUM(G103:G104)</f>
        <v>232800</v>
      </c>
      <c r="H102" s="21"/>
      <c r="I102" s="21"/>
    </row>
    <row r="103" spans="1:9" ht="20.25" customHeight="1">
      <c r="A103" s="141" t="s">
        <v>164</v>
      </c>
      <c r="B103" s="143"/>
      <c r="C103" s="143"/>
      <c r="D103" s="143" t="s">
        <v>55</v>
      </c>
      <c r="E103" s="145"/>
      <c r="F103" s="145"/>
      <c r="G103" s="145"/>
      <c r="H103" s="15" t="e">
        <f>H104+H105+#REF!</f>
        <v>#REF!</v>
      </c>
      <c r="I103" s="15" t="e">
        <f>I104+I105+#REF!</f>
        <v>#REF!</v>
      </c>
    </row>
    <row r="104" spans="1:9" ht="19.5" customHeight="1">
      <c r="A104" s="141" t="s">
        <v>165</v>
      </c>
      <c r="B104" s="143"/>
      <c r="C104" s="143"/>
      <c r="D104" s="143" t="s">
        <v>166</v>
      </c>
      <c r="E104" s="145">
        <v>321700</v>
      </c>
      <c r="F104" s="145">
        <v>231300</v>
      </c>
      <c r="G104" s="145">
        <v>232800</v>
      </c>
      <c r="H104" s="21"/>
      <c r="I104" s="21"/>
    </row>
    <row r="105" spans="1:9" ht="18.75" customHeight="1">
      <c r="A105" s="140" t="s">
        <v>47</v>
      </c>
      <c r="B105" s="138"/>
      <c r="C105" s="138">
        <v>310</v>
      </c>
      <c r="D105" s="138" t="s">
        <v>56</v>
      </c>
      <c r="E105" s="144">
        <v>247400</v>
      </c>
      <c r="F105" s="144">
        <f>F106</f>
        <v>634900</v>
      </c>
      <c r="G105" s="144">
        <f>G106</f>
        <v>639200</v>
      </c>
      <c r="H105" s="21"/>
      <c r="I105" s="21"/>
    </row>
    <row r="106" spans="1:9" ht="17.25" customHeight="1">
      <c r="A106" s="141" t="s">
        <v>167</v>
      </c>
      <c r="B106" s="143"/>
      <c r="C106" s="143"/>
      <c r="D106" s="143" t="s">
        <v>168</v>
      </c>
      <c r="E106" s="145">
        <v>247400</v>
      </c>
      <c r="F106" s="145">
        <v>634900</v>
      </c>
      <c r="G106" s="145">
        <v>639200</v>
      </c>
      <c r="H106" s="15">
        <f>H107</f>
        <v>0</v>
      </c>
      <c r="I106" s="15">
        <f>I107</f>
        <v>0</v>
      </c>
    </row>
    <row r="107" spans="1:9" ht="19.5" customHeight="1">
      <c r="A107" s="140" t="s">
        <v>129</v>
      </c>
      <c r="B107" s="138"/>
      <c r="C107" s="138">
        <v>346</v>
      </c>
      <c r="D107" s="138" t="s">
        <v>169</v>
      </c>
      <c r="E107" s="144">
        <f>SUM(E108:E109)</f>
        <v>207398</v>
      </c>
      <c r="F107" s="144">
        <f>SUM(F108:F109)</f>
        <v>218100</v>
      </c>
      <c r="G107" s="144">
        <f>SUM(G108:G109)</f>
        <v>219500</v>
      </c>
      <c r="H107" s="21"/>
      <c r="I107" s="21"/>
    </row>
    <row r="108" spans="1:9" ht="29.25" customHeight="1">
      <c r="A108" s="151" t="s">
        <v>173</v>
      </c>
      <c r="B108" s="148"/>
      <c r="C108" s="142"/>
      <c r="D108" s="143" t="s">
        <v>172</v>
      </c>
      <c r="E108" s="145"/>
      <c r="F108" s="145"/>
      <c r="G108" s="145"/>
      <c r="H108" s="15">
        <f>H110</f>
        <v>0</v>
      </c>
      <c r="I108" s="15">
        <f>I110</f>
        <v>0</v>
      </c>
    </row>
    <row r="109" spans="1:9" ht="28.5" customHeight="1">
      <c r="A109" s="149" t="s">
        <v>170</v>
      </c>
      <c r="B109" s="148"/>
      <c r="C109" s="142"/>
      <c r="D109" s="143" t="s">
        <v>171</v>
      </c>
      <c r="E109" s="145">
        <v>207398</v>
      </c>
      <c r="F109" s="145">
        <v>218100</v>
      </c>
      <c r="G109" s="145">
        <v>219500</v>
      </c>
      <c r="H109" s="15"/>
      <c r="I109" s="15"/>
    </row>
    <row r="110" spans="1:9" ht="32.25" customHeight="1">
      <c r="A110" s="140" t="s">
        <v>174</v>
      </c>
      <c r="B110" s="138"/>
      <c r="C110" s="138">
        <v>349</v>
      </c>
      <c r="D110" s="138" t="s">
        <v>175</v>
      </c>
      <c r="E110" s="144">
        <f>E111+E112</f>
        <v>28602</v>
      </c>
      <c r="F110" s="144">
        <f>SUM(F111:F112)</f>
        <v>28200</v>
      </c>
      <c r="G110" s="144">
        <f>SUM(G111:G112)</f>
        <v>28400</v>
      </c>
      <c r="H110" s="21"/>
      <c r="I110" s="21"/>
    </row>
    <row r="111" spans="1:9" ht="26.25" customHeight="1">
      <c r="A111" s="149" t="s">
        <v>177</v>
      </c>
      <c r="B111" s="148"/>
      <c r="C111" s="142"/>
      <c r="D111" s="143" t="s">
        <v>176</v>
      </c>
      <c r="E111" s="145">
        <v>1110</v>
      </c>
      <c r="F111" s="145">
        <v>2100</v>
      </c>
      <c r="G111" s="145">
        <v>2100</v>
      </c>
      <c r="H111" s="21"/>
      <c r="I111" s="21"/>
    </row>
    <row r="112" spans="1:9" ht="34.5" customHeight="1">
      <c r="A112" s="149" t="s">
        <v>179</v>
      </c>
      <c r="B112" s="148"/>
      <c r="C112" s="142"/>
      <c r="D112" s="143" t="s">
        <v>178</v>
      </c>
      <c r="E112" s="145">
        <v>27492</v>
      </c>
      <c r="F112" s="145">
        <v>26100</v>
      </c>
      <c r="G112" s="145">
        <v>26300</v>
      </c>
      <c r="H112" s="21"/>
      <c r="I112" s="21"/>
    </row>
    <row r="113" spans="1:9" ht="0.75" customHeight="1" hidden="1">
      <c r="A113" s="152" t="s">
        <v>130</v>
      </c>
      <c r="B113" s="150"/>
      <c r="C113" s="138">
        <v>352</v>
      </c>
      <c r="D113" s="138" t="s">
        <v>180</v>
      </c>
      <c r="E113" s="144">
        <f>E114</f>
        <v>0</v>
      </c>
      <c r="F113" s="144">
        <f>F114</f>
        <v>0</v>
      </c>
      <c r="G113" s="144">
        <f>G114</f>
        <v>0</v>
      </c>
      <c r="H113" s="21"/>
      <c r="I113" s="21"/>
    </row>
    <row r="114" spans="1:9" s="86" customFormat="1" ht="2.25" customHeight="1" hidden="1">
      <c r="A114" s="151" t="s">
        <v>240</v>
      </c>
      <c r="B114" s="148"/>
      <c r="C114" s="142"/>
      <c r="D114" s="143" t="s">
        <v>181</v>
      </c>
      <c r="E114" s="145"/>
      <c r="F114" s="145"/>
      <c r="G114" s="145"/>
      <c r="H114" s="15">
        <f>H115</f>
        <v>0</v>
      </c>
      <c r="I114" s="15">
        <f>I115</f>
        <v>0</v>
      </c>
    </row>
    <row r="115" spans="1:9" s="86" customFormat="1" ht="42.75" customHeight="1" hidden="1">
      <c r="A115" s="152" t="s">
        <v>131</v>
      </c>
      <c r="B115" s="150"/>
      <c r="C115" s="138">
        <v>353</v>
      </c>
      <c r="D115" s="138" t="s">
        <v>182</v>
      </c>
      <c r="E115" s="144">
        <f>E116</f>
        <v>0</v>
      </c>
      <c r="F115" s="144">
        <f>F116</f>
        <v>0</v>
      </c>
      <c r="G115" s="144">
        <f>G116</f>
        <v>0</v>
      </c>
      <c r="H115" s="21"/>
      <c r="I115" s="21"/>
    </row>
    <row r="116" spans="1:9" s="86" customFormat="1" ht="43.5" customHeight="1" hidden="1">
      <c r="A116" s="151" t="s">
        <v>241</v>
      </c>
      <c r="B116" s="148"/>
      <c r="C116" s="142"/>
      <c r="D116" s="143" t="s">
        <v>183</v>
      </c>
      <c r="E116" s="145"/>
      <c r="F116" s="145"/>
      <c r="G116" s="145"/>
      <c r="H116" s="15">
        <f>H117</f>
        <v>0</v>
      </c>
      <c r="I116" s="15">
        <f>I117</f>
        <v>0</v>
      </c>
    </row>
    <row r="117" spans="1:9" s="86" customFormat="1" ht="21.75" customHeight="1">
      <c r="A117" s="43" t="s">
        <v>262</v>
      </c>
      <c r="B117" s="142"/>
      <c r="C117" s="142"/>
      <c r="D117" s="143"/>
      <c r="E117" s="193">
        <f>E118+E121+E122+E124</f>
        <v>393700</v>
      </c>
      <c r="F117" s="193">
        <f>F118+F121+F122+F124</f>
        <v>406300</v>
      </c>
      <c r="G117" s="193">
        <f>G118+G121+G122+G124</f>
        <v>406300</v>
      </c>
      <c r="H117" s="21"/>
      <c r="I117" s="21"/>
    </row>
    <row r="118" spans="1:9" ht="22.5" customHeight="1">
      <c r="A118" s="134" t="s">
        <v>42</v>
      </c>
      <c r="B118" s="139" t="s">
        <v>263</v>
      </c>
      <c r="C118" s="142"/>
      <c r="D118" s="143"/>
      <c r="E118" s="193">
        <f>E119</f>
        <v>290900</v>
      </c>
      <c r="F118" s="193">
        <f>F119</f>
        <v>300200</v>
      </c>
      <c r="G118" s="193">
        <f>G119</f>
        <v>300200</v>
      </c>
      <c r="H118" s="15" t="e">
        <f>H119+H123+H126+H128+H146+#REF!</f>
        <v>#REF!</v>
      </c>
      <c r="I118" s="15" t="e">
        <f>I119+I123+I126+I128+I146+#REF!</f>
        <v>#REF!</v>
      </c>
    </row>
    <row r="119" spans="1:9" ht="19.5" customHeight="1">
      <c r="A119" s="140" t="s">
        <v>12</v>
      </c>
      <c r="B119" s="142"/>
      <c r="C119" s="142">
        <v>211</v>
      </c>
      <c r="D119" s="138" t="s">
        <v>80</v>
      </c>
      <c r="E119" s="145">
        <v>290900</v>
      </c>
      <c r="F119" s="145">
        <v>300200</v>
      </c>
      <c r="G119" s="145">
        <v>300200</v>
      </c>
      <c r="H119" s="15">
        <f>H120+H121</f>
        <v>0</v>
      </c>
      <c r="I119" s="15">
        <f>I120+I121</f>
        <v>0</v>
      </c>
    </row>
    <row r="120" spans="1:10" ht="49.5" customHeight="1">
      <c r="A120" s="183" t="s">
        <v>44</v>
      </c>
      <c r="B120" s="139" t="s">
        <v>264</v>
      </c>
      <c r="C120" s="142"/>
      <c r="D120" s="143"/>
      <c r="E120" s="145"/>
      <c r="F120" s="145"/>
      <c r="G120" s="145"/>
      <c r="H120" s="15"/>
      <c r="I120" s="15"/>
      <c r="J120" s="89"/>
    </row>
    <row r="121" spans="1:9" ht="18.75" customHeight="1">
      <c r="A121" s="140" t="s">
        <v>13</v>
      </c>
      <c r="B121" s="139"/>
      <c r="C121" s="142">
        <v>213</v>
      </c>
      <c r="D121" s="138" t="s">
        <v>50</v>
      </c>
      <c r="E121" s="193">
        <v>87900</v>
      </c>
      <c r="F121" s="193">
        <v>90700</v>
      </c>
      <c r="G121" s="193">
        <v>90700</v>
      </c>
      <c r="H121" s="15"/>
      <c r="I121" s="15"/>
    </row>
    <row r="122" spans="1:9" ht="23.25" customHeight="1">
      <c r="A122" s="140" t="s">
        <v>18</v>
      </c>
      <c r="B122" s="139" t="s">
        <v>266</v>
      </c>
      <c r="C122" s="142">
        <v>226</v>
      </c>
      <c r="D122" s="138" t="s">
        <v>54</v>
      </c>
      <c r="E122" s="193">
        <v>7900</v>
      </c>
      <c r="F122" s="193">
        <v>8200</v>
      </c>
      <c r="G122" s="193">
        <v>8200</v>
      </c>
      <c r="H122" s="15"/>
      <c r="I122" s="15"/>
    </row>
    <row r="123" spans="1:9" ht="21.75" customHeight="1">
      <c r="A123" s="141" t="s">
        <v>165</v>
      </c>
      <c r="B123" s="142"/>
      <c r="C123" s="142"/>
      <c r="D123" s="143" t="s">
        <v>166</v>
      </c>
      <c r="E123" s="145">
        <v>7900</v>
      </c>
      <c r="F123" s="145">
        <v>7900</v>
      </c>
      <c r="G123" s="145">
        <v>7900</v>
      </c>
      <c r="H123" s="15">
        <f>H124</f>
        <v>0</v>
      </c>
      <c r="I123" s="15">
        <f>I124</f>
        <v>0</v>
      </c>
    </row>
    <row r="124" spans="1:9" ht="23.25" customHeight="1">
      <c r="A124" s="140" t="s">
        <v>141</v>
      </c>
      <c r="B124" s="46"/>
      <c r="C124" s="138">
        <v>266</v>
      </c>
      <c r="D124" s="138" t="s">
        <v>142</v>
      </c>
      <c r="E124" s="193">
        <f>E125</f>
        <v>7000</v>
      </c>
      <c r="F124" s="193">
        <f>F125</f>
        <v>7200</v>
      </c>
      <c r="G124" s="193">
        <f>G125</f>
        <v>7200</v>
      </c>
      <c r="H124" s="15"/>
      <c r="I124" s="15"/>
    </row>
    <row r="125" spans="1:9" ht="30.75" customHeight="1">
      <c r="A125" s="141" t="s">
        <v>143</v>
      </c>
      <c r="B125" s="139" t="s">
        <v>263</v>
      </c>
      <c r="C125" s="142">
        <v>111</v>
      </c>
      <c r="D125" s="143" t="s">
        <v>144</v>
      </c>
      <c r="E125" s="145">
        <v>7000</v>
      </c>
      <c r="F125" s="145">
        <v>7200</v>
      </c>
      <c r="G125" s="145">
        <v>7200</v>
      </c>
      <c r="H125" s="15"/>
      <c r="I125" s="15"/>
    </row>
    <row r="126" spans="1:9" s="5" customFormat="1" ht="21.75" customHeight="1">
      <c r="A126" s="43" t="s">
        <v>19</v>
      </c>
      <c r="B126" s="153"/>
      <c r="C126" s="37"/>
      <c r="D126" s="18"/>
      <c r="E126" s="19">
        <f>E127+E131+E137+E139+E157</f>
        <v>6934447.26</v>
      </c>
      <c r="F126" s="19">
        <f>F127+F131+F137+F139+F157</f>
        <v>6765300</v>
      </c>
      <c r="G126" s="19">
        <f>G127+G131+G137+G139+G157</f>
        <v>6465600</v>
      </c>
      <c r="H126" s="15">
        <f>H127</f>
        <v>0</v>
      </c>
      <c r="I126" s="15">
        <f>I127</f>
        <v>0</v>
      </c>
    </row>
    <row r="127" spans="1:9" ht="23.25" customHeight="1">
      <c r="A127" s="134" t="s">
        <v>42</v>
      </c>
      <c r="B127" s="88" t="s">
        <v>186</v>
      </c>
      <c r="C127" s="133"/>
      <c r="D127" s="22"/>
      <c r="E127" s="15">
        <f>E128+E129</f>
        <v>913200</v>
      </c>
      <c r="F127" s="15">
        <f>F128+F129</f>
        <v>938400</v>
      </c>
      <c r="G127" s="15">
        <f>G128+G129</f>
        <v>967800</v>
      </c>
      <c r="H127" s="15"/>
      <c r="I127" s="15"/>
    </row>
    <row r="128" spans="1:9" ht="20.25" customHeight="1">
      <c r="A128" s="140" t="s">
        <v>12</v>
      </c>
      <c r="B128" s="46"/>
      <c r="C128" s="138">
        <v>211</v>
      </c>
      <c r="D128" s="138" t="s">
        <v>80</v>
      </c>
      <c r="E128" s="144">
        <v>910800</v>
      </c>
      <c r="F128" s="144">
        <v>936000</v>
      </c>
      <c r="G128" s="144">
        <v>967800</v>
      </c>
      <c r="H128" s="15" t="e">
        <f>H129+H135+H139+H142+H143+H144</f>
        <v>#REF!</v>
      </c>
      <c r="I128" s="15" t="e">
        <f>I129+I135+I139+I142+I143+I144</f>
        <v>#REF!</v>
      </c>
    </row>
    <row r="129" spans="1:9" ht="20.25" customHeight="1">
      <c r="A129" s="140" t="s">
        <v>141</v>
      </c>
      <c r="B129" s="46"/>
      <c r="C129" s="138">
        <v>266</v>
      </c>
      <c r="D129" s="138" t="s">
        <v>142</v>
      </c>
      <c r="E129" s="144">
        <f>E130</f>
        <v>2400</v>
      </c>
      <c r="F129" s="144">
        <f>F130</f>
        <v>2400</v>
      </c>
      <c r="G129" s="144">
        <f>G130</f>
        <v>0</v>
      </c>
      <c r="H129" s="15" t="e">
        <f>H130+#REF!+H131+H132+H134</f>
        <v>#REF!</v>
      </c>
      <c r="I129" s="15" t="e">
        <f>I130+#REF!+I131+I132+I134</f>
        <v>#REF!</v>
      </c>
    </row>
    <row r="130" spans="1:9" ht="31.5" customHeight="1" collapsed="1">
      <c r="A130" s="141" t="s">
        <v>143</v>
      </c>
      <c r="B130" s="46"/>
      <c r="C130" s="22"/>
      <c r="D130" s="143" t="s">
        <v>144</v>
      </c>
      <c r="E130" s="145">
        <v>2400</v>
      </c>
      <c r="F130" s="145">
        <v>2400</v>
      </c>
      <c r="G130" s="145">
        <v>0</v>
      </c>
      <c r="H130" s="21"/>
      <c r="I130" s="21"/>
    </row>
    <row r="131" spans="1:9" ht="34.5" customHeight="1">
      <c r="A131" s="134" t="s">
        <v>43</v>
      </c>
      <c r="B131" s="88" t="s">
        <v>187</v>
      </c>
      <c r="C131" s="133"/>
      <c r="D131" s="22"/>
      <c r="E131" s="15">
        <f>E132+E133+E134</f>
        <v>7224.75</v>
      </c>
      <c r="F131" s="15">
        <f>F135</f>
        <v>0</v>
      </c>
      <c r="G131" s="15">
        <f>G135</f>
        <v>0</v>
      </c>
      <c r="H131" s="21"/>
      <c r="I131" s="21"/>
    </row>
    <row r="132" spans="1:9" ht="15.75" customHeight="1">
      <c r="A132" s="141" t="s">
        <v>148</v>
      </c>
      <c r="B132" s="139"/>
      <c r="C132" s="138"/>
      <c r="D132" s="143" t="s">
        <v>149</v>
      </c>
      <c r="E132" s="15">
        <v>1200</v>
      </c>
      <c r="F132" s="15"/>
      <c r="G132" s="15"/>
      <c r="H132" s="21"/>
      <c r="I132" s="21"/>
    </row>
    <row r="133" spans="1:9" ht="16.5" customHeight="1">
      <c r="A133" s="194" t="s">
        <v>265</v>
      </c>
      <c r="B133" s="139"/>
      <c r="C133" s="138"/>
      <c r="D133" s="143" t="s">
        <v>154</v>
      </c>
      <c r="E133" s="15">
        <v>2800</v>
      </c>
      <c r="F133" s="15"/>
      <c r="G133" s="15"/>
      <c r="H133" s="21"/>
      <c r="I133" s="21"/>
    </row>
    <row r="134" spans="1:9" ht="18.75" customHeight="1">
      <c r="A134" s="141" t="s">
        <v>155</v>
      </c>
      <c r="B134" s="139"/>
      <c r="C134" s="138"/>
      <c r="D134" s="143" t="s">
        <v>156</v>
      </c>
      <c r="E134" s="15">
        <v>3224.75</v>
      </c>
      <c r="F134" s="15"/>
      <c r="G134" s="15"/>
      <c r="H134" s="21"/>
      <c r="I134" s="21"/>
    </row>
    <row r="135" spans="1:9" ht="21.75" customHeight="1" collapsed="1">
      <c r="A135" s="140" t="s">
        <v>141</v>
      </c>
      <c r="B135" s="46"/>
      <c r="C135" s="138">
        <v>266</v>
      </c>
      <c r="D135" s="138" t="s">
        <v>142</v>
      </c>
      <c r="E135" s="144">
        <f>E136</f>
        <v>0</v>
      </c>
      <c r="F135" s="144">
        <f>F136</f>
        <v>0</v>
      </c>
      <c r="G135" s="144">
        <f>G136</f>
        <v>0</v>
      </c>
      <c r="H135" s="15">
        <f>H136+H137+H138</f>
        <v>0</v>
      </c>
      <c r="I135" s="15">
        <f>I136+I137+I138</f>
        <v>0</v>
      </c>
    </row>
    <row r="136" spans="1:9" ht="45.75" customHeight="1">
      <c r="A136" s="154" t="s">
        <v>151</v>
      </c>
      <c r="B136" s="46"/>
      <c r="C136" s="22"/>
      <c r="D136" s="143" t="s">
        <v>150</v>
      </c>
      <c r="E136" s="145">
        <v>0</v>
      </c>
      <c r="F136" s="145">
        <v>0</v>
      </c>
      <c r="G136" s="145">
        <v>0</v>
      </c>
      <c r="H136" s="21"/>
      <c r="I136" s="21"/>
    </row>
    <row r="137" spans="1:9" ht="48" customHeight="1">
      <c r="A137" s="134" t="s">
        <v>44</v>
      </c>
      <c r="B137" s="88" t="s">
        <v>188</v>
      </c>
      <c r="C137" s="22"/>
      <c r="D137" s="22"/>
      <c r="E137" s="15">
        <f>E138</f>
        <v>275100</v>
      </c>
      <c r="F137" s="15">
        <f>F138</f>
        <v>282700</v>
      </c>
      <c r="G137" s="15">
        <f>G138</f>
        <v>292300</v>
      </c>
      <c r="H137" s="21"/>
      <c r="I137" s="21"/>
    </row>
    <row r="138" spans="1:9" ht="21" customHeight="1">
      <c r="A138" s="140" t="s">
        <v>13</v>
      </c>
      <c r="B138" s="138"/>
      <c r="C138" s="138">
        <v>213</v>
      </c>
      <c r="D138" s="138" t="s">
        <v>50</v>
      </c>
      <c r="E138" s="144">
        <v>275100</v>
      </c>
      <c r="F138" s="144">
        <v>282700</v>
      </c>
      <c r="G138" s="144">
        <v>292300</v>
      </c>
      <c r="H138" s="21"/>
      <c r="I138" s="21"/>
    </row>
    <row r="139" spans="1:9" ht="35.25" customHeight="1">
      <c r="A139" s="134" t="s">
        <v>45</v>
      </c>
      <c r="B139" s="139" t="s">
        <v>189</v>
      </c>
      <c r="C139" s="22"/>
      <c r="D139" s="22"/>
      <c r="E139" s="15">
        <f>E140+E146+E150+E153+E154+E155</f>
        <v>3156022.5100000002</v>
      </c>
      <c r="F139" s="15">
        <f>F140+F146+F150+F153+F154+F155</f>
        <v>2961300</v>
      </c>
      <c r="G139" s="15">
        <f>G140+G146+G150+G153+G154+G155</f>
        <v>2622600</v>
      </c>
      <c r="H139" s="15">
        <f>H140+H141</f>
        <v>0</v>
      </c>
      <c r="I139" s="15">
        <f>I140+I141</f>
        <v>0</v>
      </c>
    </row>
    <row r="140" spans="1:9" ht="17.25" customHeight="1">
      <c r="A140" s="140" t="s">
        <v>14</v>
      </c>
      <c r="B140" s="138"/>
      <c r="C140" s="138">
        <v>223</v>
      </c>
      <c r="D140" s="138" t="s">
        <v>57</v>
      </c>
      <c r="E140" s="144">
        <f>SUM(E141:E145)</f>
        <v>2896407.2800000003</v>
      </c>
      <c r="F140" s="144">
        <f>SUM(F141:F145)</f>
        <v>2961300</v>
      </c>
      <c r="G140" s="144">
        <f>SUM(G141:G145)</f>
        <v>2622600</v>
      </c>
      <c r="H140" s="21"/>
      <c r="I140" s="21"/>
    </row>
    <row r="141" spans="1:9" ht="15" customHeight="1">
      <c r="A141" s="141" t="s">
        <v>190</v>
      </c>
      <c r="B141" s="146"/>
      <c r="C141" s="146"/>
      <c r="D141" s="143" t="s">
        <v>60</v>
      </c>
      <c r="E141" s="145">
        <v>1232600</v>
      </c>
      <c r="F141" s="145">
        <v>1232600</v>
      </c>
      <c r="G141" s="145">
        <v>1084700</v>
      </c>
      <c r="H141" s="21"/>
      <c r="I141" s="21"/>
    </row>
    <row r="142" spans="1:9" ht="17.25" customHeight="1">
      <c r="A142" s="141" t="s">
        <v>191</v>
      </c>
      <c r="B142" s="146"/>
      <c r="C142" s="146"/>
      <c r="D142" s="143" t="s">
        <v>61</v>
      </c>
      <c r="E142" s="145">
        <v>1167200</v>
      </c>
      <c r="F142" s="145">
        <v>1167200</v>
      </c>
      <c r="G142" s="145">
        <v>1027100</v>
      </c>
      <c r="H142" s="15" t="e">
        <f>#REF!</f>
        <v>#REF!</v>
      </c>
      <c r="I142" s="15" t="e">
        <f>#REF!</f>
        <v>#REF!</v>
      </c>
    </row>
    <row r="143" spans="1:9" ht="17.25" customHeight="1">
      <c r="A143" s="141" t="s">
        <v>192</v>
      </c>
      <c r="B143" s="146"/>
      <c r="C143" s="146"/>
      <c r="D143" s="143" t="s">
        <v>62</v>
      </c>
      <c r="E143" s="145">
        <v>318507.28</v>
      </c>
      <c r="F143" s="145">
        <v>317400</v>
      </c>
      <c r="G143" s="145">
        <v>279300</v>
      </c>
      <c r="H143" s="15" t="e">
        <f>#REF!</f>
        <v>#REF!</v>
      </c>
      <c r="I143" s="15" t="e">
        <f>#REF!</f>
        <v>#REF!</v>
      </c>
    </row>
    <row r="144" spans="1:10" ht="17.25" customHeight="1">
      <c r="A144" s="141" t="s">
        <v>193</v>
      </c>
      <c r="B144" s="146"/>
      <c r="C144" s="146"/>
      <c r="D144" s="143" t="s">
        <v>194</v>
      </c>
      <c r="E144" s="145">
        <v>0</v>
      </c>
      <c r="F144" s="145">
        <v>0</v>
      </c>
      <c r="G144" s="145">
        <v>0</v>
      </c>
      <c r="H144" s="144">
        <f>H145</f>
        <v>0</v>
      </c>
      <c r="I144" s="144">
        <f>I145</f>
        <v>0</v>
      </c>
      <c r="J144" s="75"/>
    </row>
    <row r="145" spans="1:9" ht="17.25" customHeight="1">
      <c r="A145" s="141" t="s">
        <v>195</v>
      </c>
      <c r="B145" s="146"/>
      <c r="C145" s="146"/>
      <c r="D145" s="143" t="s">
        <v>196</v>
      </c>
      <c r="E145" s="145">
        <v>178100</v>
      </c>
      <c r="F145" s="145">
        <v>244100</v>
      </c>
      <c r="G145" s="145">
        <v>231500</v>
      </c>
      <c r="H145" s="21"/>
      <c r="I145" s="21"/>
    </row>
    <row r="146" spans="1:9" ht="19.5" customHeight="1">
      <c r="A146" s="140" t="s">
        <v>15</v>
      </c>
      <c r="B146" s="138"/>
      <c r="C146" s="138">
        <v>225</v>
      </c>
      <c r="D146" s="138" t="s">
        <v>52</v>
      </c>
      <c r="E146" s="144">
        <f>SUM(E147:E149)</f>
        <v>175626.23</v>
      </c>
      <c r="F146" s="144">
        <f>SUM(F147:F149)</f>
        <v>0</v>
      </c>
      <c r="G146" s="144">
        <f>SUM(G147:G149)</f>
        <v>0</v>
      </c>
      <c r="H146" s="15">
        <f>H147</f>
        <v>0</v>
      </c>
      <c r="I146" s="15" t="e">
        <f>I147</f>
        <v>#REF!</v>
      </c>
    </row>
    <row r="147" spans="1:9" ht="17.25" customHeight="1" collapsed="1">
      <c r="A147" s="141" t="s">
        <v>197</v>
      </c>
      <c r="B147" s="143"/>
      <c r="C147" s="143"/>
      <c r="D147" s="143" t="s">
        <v>58</v>
      </c>
      <c r="E147" s="145">
        <v>39202</v>
      </c>
      <c r="F147" s="145">
        <v>0</v>
      </c>
      <c r="G147" s="145">
        <v>0</v>
      </c>
      <c r="H147" s="21"/>
      <c r="I147" s="21" t="e">
        <f>#REF!</f>
        <v>#REF!</v>
      </c>
    </row>
    <row r="148" spans="1:9" ht="18.75" customHeight="1">
      <c r="A148" s="141" t="s">
        <v>161</v>
      </c>
      <c r="B148" s="143"/>
      <c r="C148" s="143"/>
      <c r="D148" s="143" t="s">
        <v>53</v>
      </c>
      <c r="E148" s="145">
        <v>3800</v>
      </c>
      <c r="F148" s="145">
        <v>0</v>
      </c>
      <c r="G148" s="145">
        <v>0</v>
      </c>
      <c r="H148" s="15">
        <f>H149</f>
        <v>0</v>
      </c>
      <c r="I148" s="15">
        <f>I149</f>
        <v>0</v>
      </c>
    </row>
    <row r="149" spans="1:9" ht="20.25" customHeight="1">
      <c r="A149" s="141" t="s">
        <v>162</v>
      </c>
      <c r="B149" s="143"/>
      <c r="C149" s="143"/>
      <c r="D149" s="143" t="s">
        <v>163</v>
      </c>
      <c r="E149" s="145">
        <v>132624.23</v>
      </c>
      <c r="F149" s="145">
        <v>0</v>
      </c>
      <c r="G149" s="145">
        <v>0</v>
      </c>
      <c r="H149" s="15">
        <f>H150+H152+H154</f>
        <v>0</v>
      </c>
      <c r="I149" s="15">
        <f>I150+I152+I154</f>
        <v>0</v>
      </c>
    </row>
    <row r="150" spans="1:9" ht="20.25" customHeight="1">
      <c r="A150" s="140" t="s">
        <v>18</v>
      </c>
      <c r="B150" s="138"/>
      <c r="C150" s="138">
        <v>226</v>
      </c>
      <c r="D150" s="138" t="s">
        <v>54</v>
      </c>
      <c r="E150" s="144">
        <f>SUM(E151:E152)</f>
        <v>71689</v>
      </c>
      <c r="F150" s="144">
        <f>SUM(F151:F152)</f>
        <v>0</v>
      </c>
      <c r="G150" s="144">
        <f>SUM(G151:G152)</f>
        <v>0</v>
      </c>
      <c r="H150" s="15">
        <f>H151</f>
        <v>0</v>
      </c>
      <c r="I150" s="15">
        <f>I151</f>
        <v>0</v>
      </c>
    </row>
    <row r="151" spans="1:9" ht="18" customHeight="1" collapsed="1">
      <c r="A151" s="141" t="s">
        <v>198</v>
      </c>
      <c r="B151" s="143"/>
      <c r="C151" s="143"/>
      <c r="D151" s="143" t="s">
        <v>59</v>
      </c>
      <c r="E151" s="145">
        <v>800</v>
      </c>
      <c r="F151" s="145">
        <v>0</v>
      </c>
      <c r="G151" s="145">
        <v>0</v>
      </c>
      <c r="H151" s="21"/>
      <c r="I151" s="21"/>
    </row>
    <row r="152" spans="1:9" ht="16.5" customHeight="1">
      <c r="A152" s="141" t="s">
        <v>165</v>
      </c>
      <c r="B152" s="143"/>
      <c r="C152" s="143"/>
      <c r="D152" s="143" t="s">
        <v>166</v>
      </c>
      <c r="E152" s="145">
        <v>70889</v>
      </c>
      <c r="F152" s="145">
        <v>0</v>
      </c>
      <c r="G152" s="145">
        <v>0</v>
      </c>
      <c r="H152" s="15">
        <f>H153</f>
        <v>0</v>
      </c>
      <c r="I152" s="15">
        <f>I153</f>
        <v>0</v>
      </c>
    </row>
    <row r="153" spans="1:9" ht="18.75" customHeight="1">
      <c r="A153" s="140" t="s">
        <v>132</v>
      </c>
      <c r="B153" s="138"/>
      <c r="C153" s="138">
        <v>342</v>
      </c>
      <c r="D153" s="138" t="s">
        <v>199</v>
      </c>
      <c r="E153" s="144">
        <v>0</v>
      </c>
      <c r="F153" s="144">
        <v>0</v>
      </c>
      <c r="G153" s="144">
        <v>0</v>
      </c>
      <c r="H153" s="21"/>
      <c r="I153" s="21"/>
    </row>
    <row r="154" spans="1:9" ht="18.75" customHeight="1">
      <c r="A154" s="140" t="s">
        <v>133</v>
      </c>
      <c r="B154" s="138"/>
      <c r="C154" s="138">
        <v>345</v>
      </c>
      <c r="D154" s="138" t="s">
        <v>200</v>
      </c>
      <c r="E154" s="144">
        <v>0</v>
      </c>
      <c r="F154" s="144">
        <v>0</v>
      </c>
      <c r="G154" s="144">
        <v>0</v>
      </c>
      <c r="H154" s="15">
        <f>H155</f>
        <v>0</v>
      </c>
      <c r="I154" s="15">
        <f>I155</f>
        <v>0</v>
      </c>
    </row>
    <row r="155" spans="1:9" ht="23.25" customHeight="1">
      <c r="A155" s="140" t="s">
        <v>129</v>
      </c>
      <c r="B155" s="138"/>
      <c r="C155" s="138">
        <v>346</v>
      </c>
      <c r="D155" s="138" t="s">
        <v>169</v>
      </c>
      <c r="E155" s="144">
        <f>E156</f>
        <v>12300</v>
      </c>
      <c r="F155" s="144">
        <f>F156</f>
        <v>0</v>
      </c>
      <c r="G155" s="144">
        <f>G156</f>
        <v>0</v>
      </c>
      <c r="H155" s="21"/>
      <c r="I155" s="21"/>
    </row>
    <row r="156" spans="1:9" ht="32.25" customHeight="1">
      <c r="A156" s="149" t="s">
        <v>170</v>
      </c>
      <c r="B156" s="149"/>
      <c r="C156" s="155"/>
      <c r="D156" s="143" t="s">
        <v>171</v>
      </c>
      <c r="E156" s="145">
        <v>12300</v>
      </c>
      <c r="F156" s="145">
        <v>0</v>
      </c>
      <c r="G156" s="145">
        <v>0</v>
      </c>
      <c r="H156" s="15" t="e">
        <f>H157+H161+H163+#REF!+H191</f>
        <v>#REF!</v>
      </c>
      <c r="I156" s="15" t="e">
        <f>I157+I161+I163+#REF!+I191</f>
        <v>#REF!</v>
      </c>
    </row>
    <row r="157" spans="1:9" ht="32.25" customHeight="1">
      <c r="A157" s="158" t="s">
        <v>46</v>
      </c>
      <c r="B157" s="139" t="s">
        <v>201</v>
      </c>
      <c r="C157" s="135"/>
      <c r="D157" s="22"/>
      <c r="E157" s="15">
        <f>E158</f>
        <v>2582900</v>
      </c>
      <c r="F157" s="15">
        <f>F158</f>
        <v>2582900</v>
      </c>
      <c r="G157" s="15">
        <f>G158</f>
        <v>2582900</v>
      </c>
      <c r="H157" s="15">
        <f>H158</f>
        <v>0</v>
      </c>
      <c r="I157" s="15">
        <f>I158</f>
        <v>0</v>
      </c>
    </row>
    <row r="158" spans="1:9" ht="22.5" customHeight="1">
      <c r="A158" s="140" t="s">
        <v>115</v>
      </c>
      <c r="B158" s="142"/>
      <c r="C158" s="138">
        <v>291</v>
      </c>
      <c r="D158" s="138" t="s">
        <v>202</v>
      </c>
      <c r="E158" s="147">
        <v>2582900</v>
      </c>
      <c r="F158" s="147">
        <v>2582900</v>
      </c>
      <c r="G158" s="147">
        <v>2582900</v>
      </c>
      <c r="H158" s="15"/>
      <c r="I158" s="15"/>
    </row>
    <row r="159" spans="1:9" ht="28.5" customHeight="1">
      <c r="A159" s="43" t="s">
        <v>95</v>
      </c>
      <c r="B159" s="156"/>
      <c r="C159" s="37"/>
      <c r="D159" s="157"/>
      <c r="E159" s="19">
        <f>E160</f>
        <v>49500</v>
      </c>
      <c r="F159" s="19">
        <f>F160</f>
        <v>49500</v>
      </c>
      <c r="G159" s="19">
        <f>G160</f>
        <v>49500</v>
      </c>
      <c r="H159" s="15"/>
      <c r="I159" s="15"/>
    </row>
    <row r="160" spans="1:9" ht="31.5" customHeight="1">
      <c r="A160" s="134" t="s">
        <v>45</v>
      </c>
      <c r="B160" s="139" t="s">
        <v>203</v>
      </c>
      <c r="C160" s="22"/>
      <c r="D160" s="22"/>
      <c r="E160" s="15">
        <f>E161+E163+E165</f>
        <v>49500</v>
      </c>
      <c r="F160" s="15">
        <f>F161+F163+F165</f>
        <v>49500</v>
      </c>
      <c r="G160" s="15">
        <f>G161+G163+G165</f>
        <v>49500</v>
      </c>
      <c r="H160" s="15"/>
      <c r="I160" s="15"/>
    </row>
    <row r="161" spans="1:9" ht="24" customHeight="1">
      <c r="A161" s="140" t="s">
        <v>15</v>
      </c>
      <c r="B161" s="138"/>
      <c r="C161" s="138">
        <v>225</v>
      </c>
      <c r="D161" s="138" t="s">
        <v>52</v>
      </c>
      <c r="E161" s="144">
        <f>E162</f>
        <v>49000</v>
      </c>
      <c r="F161" s="144">
        <f>F162</f>
        <v>49500</v>
      </c>
      <c r="G161" s="144">
        <f>G162</f>
        <v>49500</v>
      </c>
      <c r="H161" s="15">
        <f>H162</f>
        <v>0</v>
      </c>
      <c r="I161" s="15">
        <f>I162</f>
        <v>0</v>
      </c>
    </row>
    <row r="162" spans="1:9" ht="18" customHeight="1">
      <c r="A162" s="141" t="s">
        <v>204</v>
      </c>
      <c r="B162" s="143"/>
      <c r="C162" s="143"/>
      <c r="D162" s="143" t="s">
        <v>205</v>
      </c>
      <c r="E162" s="145">
        <v>49000</v>
      </c>
      <c r="F162" s="145">
        <v>49500</v>
      </c>
      <c r="G162" s="145">
        <v>49500</v>
      </c>
      <c r="H162" s="15"/>
      <c r="I162" s="15"/>
    </row>
    <row r="163" spans="1:9" ht="21" customHeight="1">
      <c r="A163" s="140" t="s">
        <v>18</v>
      </c>
      <c r="B163" s="142"/>
      <c r="C163" s="138">
        <v>226</v>
      </c>
      <c r="D163" s="138" t="s">
        <v>54</v>
      </c>
      <c r="E163" s="144">
        <f>E164</f>
        <v>500</v>
      </c>
      <c r="F163" s="144">
        <f>F164</f>
        <v>0</v>
      </c>
      <c r="G163" s="144">
        <f>G164</f>
        <v>0</v>
      </c>
      <c r="H163" s="15" t="e">
        <f>H167+H173+H177+H180+H185+#REF!+H186</f>
        <v>#REF!</v>
      </c>
      <c r="I163" s="15" t="e">
        <f>I167+I173+I177+I180+I185+#REF!+I186</f>
        <v>#REF!</v>
      </c>
    </row>
    <row r="164" spans="1:9" ht="18.75" customHeight="1">
      <c r="A164" s="141" t="s">
        <v>204</v>
      </c>
      <c r="B164" s="88"/>
      <c r="C164" s="22"/>
      <c r="D164" s="143" t="s">
        <v>206</v>
      </c>
      <c r="E164" s="145">
        <v>500</v>
      </c>
      <c r="F164" s="145">
        <v>0</v>
      </c>
      <c r="G164" s="145">
        <v>0</v>
      </c>
      <c r="H164" s="15"/>
      <c r="I164" s="15"/>
    </row>
    <row r="165" spans="1:9" ht="19.5" customHeight="1">
      <c r="A165" s="140" t="s">
        <v>129</v>
      </c>
      <c r="B165" s="138"/>
      <c r="C165" s="138">
        <v>346</v>
      </c>
      <c r="D165" s="138" t="s">
        <v>169</v>
      </c>
      <c r="E165" s="144">
        <f>E166</f>
        <v>0</v>
      </c>
      <c r="F165" s="144">
        <f>F166</f>
        <v>0</v>
      </c>
      <c r="G165" s="144">
        <f>G166</f>
        <v>0</v>
      </c>
      <c r="H165" s="15"/>
      <c r="I165" s="15"/>
    </row>
    <row r="166" spans="1:9" ht="17.25" customHeight="1">
      <c r="A166" s="141" t="s">
        <v>204</v>
      </c>
      <c r="B166" s="88"/>
      <c r="C166" s="22"/>
      <c r="D166" s="143" t="s">
        <v>207</v>
      </c>
      <c r="E166" s="145">
        <v>0</v>
      </c>
      <c r="F166" s="145">
        <v>0</v>
      </c>
      <c r="G166" s="145">
        <v>0</v>
      </c>
      <c r="H166" s="15"/>
      <c r="I166" s="15"/>
    </row>
    <row r="167" spans="1:9" ht="30.75" customHeight="1">
      <c r="A167" s="159" t="s">
        <v>92</v>
      </c>
      <c r="B167" s="160"/>
      <c r="C167" s="161"/>
      <c r="D167" s="162"/>
      <c r="E167" s="163">
        <f>E168+E172+E174+E202+E200</f>
        <v>1898449.38</v>
      </c>
      <c r="F167" s="163">
        <f>F168+F172+F174+F202+F200</f>
        <v>1865800</v>
      </c>
      <c r="G167" s="163">
        <f>G168+G172+G174+G202+G200</f>
        <v>1865800</v>
      </c>
      <c r="H167" s="15">
        <f>H168+H169+H170+H171</f>
        <v>0</v>
      </c>
      <c r="I167" s="15">
        <f>I168+I169+I170+I171</f>
        <v>0</v>
      </c>
    </row>
    <row r="168" spans="1:9" ht="25.5" customHeight="1">
      <c r="A168" s="134" t="s">
        <v>42</v>
      </c>
      <c r="B168" s="88" t="s">
        <v>186</v>
      </c>
      <c r="C168" s="133"/>
      <c r="D168" s="22"/>
      <c r="E168" s="15">
        <f>E169+E170</f>
        <v>595340</v>
      </c>
      <c r="F168" s="15">
        <f>F169+F170</f>
        <v>576600</v>
      </c>
      <c r="G168" s="15">
        <f>G169+G170</f>
        <v>576600</v>
      </c>
      <c r="H168" s="21"/>
      <c r="I168" s="21"/>
    </row>
    <row r="169" spans="1:9" ht="16.5" customHeight="1">
      <c r="A169" s="140" t="s">
        <v>12</v>
      </c>
      <c r="B169" s="46"/>
      <c r="C169" s="138">
        <v>211</v>
      </c>
      <c r="D169" s="138" t="s">
        <v>80</v>
      </c>
      <c r="E169" s="144">
        <v>595340</v>
      </c>
      <c r="F169" s="144">
        <v>576600</v>
      </c>
      <c r="G169" s="144">
        <v>576600</v>
      </c>
      <c r="H169" s="21"/>
      <c r="I169" s="21"/>
    </row>
    <row r="170" spans="1:9" ht="20.25" customHeight="1" collapsed="1">
      <c r="A170" s="140" t="s">
        <v>141</v>
      </c>
      <c r="B170" s="46"/>
      <c r="C170" s="138">
        <v>266</v>
      </c>
      <c r="D170" s="138" t="s">
        <v>142</v>
      </c>
      <c r="E170" s="144">
        <f>E171</f>
        <v>0</v>
      </c>
      <c r="F170" s="144">
        <f>F171</f>
        <v>0</v>
      </c>
      <c r="G170" s="144">
        <f>G171</f>
        <v>0</v>
      </c>
      <c r="H170" s="21"/>
      <c r="I170" s="21"/>
    </row>
    <row r="171" spans="1:9" ht="29.25" customHeight="1">
      <c r="A171" s="141" t="s">
        <v>143</v>
      </c>
      <c r="B171" s="46"/>
      <c r="C171" s="22"/>
      <c r="D171" s="143" t="s">
        <v>144</v>
      </c>
      <c r="E171" s="145"/>
      <c r="F171" s="15"/>
      <c r="G171" s="15"/>
      <c r="H171" s="21"/>
      <c r="I171" s="21"/>
    </row>
    <row r="172" spans="1:9" ht="45.75" customHeight="1">
      <c r="A172" s="134" t="s">
        <v>44</v>
      </c>
      <c r="B172" s="88" t="s">
        <v>188</v>
      </c>
      <c r="C172" s="22"/>
      <c r="D172" s="22"/>
      <c r="E172" s="15">
        <f>E173</f>
        <v>179760</v>
      </c>
      <c r="F172" s="15">
        <f>F173</f>
        <v>174100</v>
      </c>
      <c r="G172" s="15">
        <f>G173</f>
        <v>174100</v>
      </c>
      <c r="H172" s="21"/>
      <c r="I172" s="21"/>
    </row>
    <row r="173" spans="1:9" ht="23.25" customHeight="1">
      <c r="A173" s="140" t="s">
        <v>13</v>
      </c>
      <c r="B173" s="138"/>
      <c r="C173" s="138">
        <v>213</v>
      </c>
      <c r="D173" s="138" t="s">
        <v>50</v>
      </c>
      <c r="E173" s="144">
        <v>179760</v>
      </c>
      <c r="F173" s="144">
        <v>174100</v>
      </c>
      <c r="G173" s="144">
        <v>174100</v>
      </c>
      <c r="H173" s="15">
        <f>H176</f>
        <v>0</v>
      </c>
      <c r="I173" s="15">
        <f>I176</f>
        <v>0</v>
      </c>
    </row>
    <row r="174" spans="1:9" ht="30" customHeight="1">
      <c r="A174" s="42" t="s">
        <v>45</v>
      </c>
      <c r="B174" s="139" t="s">
        <v>208</v>
      </c>
      <c r="C174" s="22"/>
      <c r="D174" s="22"/>
      <c r="E174" s="15">
        <f>E178+E184+E188+E191+E196+E197+E175</f>
        <v>1123349.38</v>
      </c>
      <c r="F174" s="15">
        <f>F178+F184+F188+F191+F196+F197+F175</f>
        <v>1115100</v>
      </c>
      <c r="G174" s="15">
        <f>G178+G184+G188+G191+G196+G197+G175</f>
        <v>1115100</v>
      </c>
      <c r="H174" s="15"/>
      <c r="I174" s="15"/>
    </row>
    <row r="175" spans="1:9" ht="19.5" customHeight="1">
      <c r="A175" s="140" t="s">
        <v>157</v>
      </c>
      <c r="B175" s="46"/>
      <c r="C175" s="138">
        <v>221</v>
      </c>
      <c r="D175" s="138" t="s">
        <v>51</v>
      </c>
      <c r="E175" s="144">
        <f>SUM(E176:E177)</f>
        <v>0</v>
      </c>
      <c r="F175" s="144">
        <f>SUM(F176:F177)</f>
        <v>0</v>
      </c>
      <c r="G175" s="144">
        <f>SUM(G176:G177)</f>
        <v>0</v>
      </c>
      <c r="H175" s="15"/>
      <c r="I175" s="15"/>
    </row>
    <row r="176" spans="1:9" ht="16.5" customHeight="1">
      <c r="A176" s="141" t="s">
        <v>158</v>
      </c>
      <c r="B176" s="146"/>
      <c r="C176" s="146"/>
      <c r="D176" s="143" t="s">
        <v>79</v>
      </c>
      <c r="E176" s="145"/>
      <c r="F176" s="145"/>
      <c r="G176" s="145"/>
      <c r="H176" s="21"/>
      <c r="I176" s="21"/>
    </row>
    <row r="177" spans="1:9" ht="18.75" customHeight="1">
      <c r="A177" s="141" t="s">
        <v>159</v>
      </c>
      <c r="B177" s="146"/>
      <c r="C177" s="146"/>
      <c r="D177" s="143" t="s">
        <v>160</v>
      </c>
      <c r="E177" s="145"/>
      <c r="F177" s="145"/>
      <c r="G177" s="145"/>
      <c r="H177" s="15">
        <f>H179</f>
        <v>0</v>
      </c>
      <c r="I177" s="15">
        <f>I179</f>
        <v>0</v>
      </c>
    </row>
    <row r="178" spans="1:9" ht="15.75" customHeight="1">
      <c r="A178" s="140" t="s">
        <v>14</v>
      </c>
      <c r="B178" s="138"/>
      <c r="C178" s="138">
        <v>223</v>
      </c>
      <c r="D178" s="138" t="s">
        <v>57</v>
      </c>
      <c r="E178" s="144">
        <f>SUM(E179:E183)</f>
        <v>14100</v>
      </c>
      <c r="F178" s="144">
        <f>SUM(F179:F183)</f>
        <v>14100</v>
      </c>
      <c r="G178" s="144">
        <f>SUM(G179:G183)</f>
        <v>14100</v>
      </c>
      <c r="H178" s="15"/>
      <c r="I178" s="15"/>
    </row>
    <row r="179" spans="1:9" ht="17.25" customHeight="1">
      <c r="A179" s="141" t="s">
        <v>190</v>
      </c>
      <c r="B179" s="146"/>
      <c r="C179" s="146"/>
      <c r="D179" s="143" t="s">
        <v>60</v>
      </c>
      <c r="E179" s="145">
        <v>9100</v>
      </c>
      <c r="F179" s="145">
        <v>9100</v>
      </c>
      <c r="G179" s="145">
        <v>9100</v>
      </c>
      <c r="H179" s="21"/>
      <c r="I179" s="21"/>
    </row>
    <row r="180" spans="1:9" ht="16.5" customHeight="1">
      <c r="A180" s="141" t="s">
        <v>191</v>
      </c>
      <c r="B180" s="146"/>
      <c r="C180" s="146"/>
      <c r="D180" s="143" t="s">
        <v>61</v>
      </c>
      <c r="E180" s="145">
        <v>1200</v>
      </c>
      <c r="F180" s="145">
        <v>1200</v>
      </c>
      <c r="G180" s="145">
        <v>1200</v>
      </c>
      <c r="H180" s="15" t="e">
        <f>H181+#REF!+H182+H183+H184</f>
        <v>#REF!</v>
      </c>
      <c r="I180" s="15" t="e">
        <f>I181+#REF!+I182+I183+I184</f>
        <v>#REF!</v>
      </c>
    </row>
    <row r="181" spans="1:9" ht="16.5" customHeight="1">
      <c r="A181" s="141" t="s">
        <v>192</v>
      </c>
      <c r="B181" s="146"/>
      <c r="C181" s="146"/>
      <c r="D181" s="143" t="s">
        <v>62</v>
      </c>
      <c r="E181" s="145">
        <v>3800</v>
      </c>
      <c r="F181" s="145">
        <v>3800</v>
      </c>
      <c r="G181" s="145">
        <v>3800</v>
      </c>
      <c r="H181" s="21"/>
      <c r="I181" s="15"/>
    </row>
    <row r="182" spans="1:9" ht="17.25" customHeight="1">
      <c r="A182" s="141" t="s">
        <v>193</v>
      </c>
      <c r="B182" s="146"/>
      <c r="C182" s="146"/>
      <c r="D182" s="143" t="s">
        <v>194</v>
      </c>
      <c r="E182" s="145"/>
      <c r="F182" s="145"/>
      <c r="G182" s="145"/>
      <c r="H182" s="21"/>
      <c r="I182" s="15"/>
    </row>
    <row r="183" spans="1:9" ht="15.75" customHeight="1">
      <c r="A183" s="141" t="s">
        <v>195</v>
      </c>
      <c r="B183" s="146"/>
      <c r="C183" s="146"/>
      <c r="D183" s="143" t="s">
        <v>196</v>
      </c>
      <c r="E183" s="145"/>
      <c r="F183" s="145"/>
      <c r="G183" s="145"/>
      <c r="H183" s="21"/>
      <c r="I183" s="15"/>
    </row>
    <row r="184" spans="1:9" ht="18" customHeight="1">
      <c r="A184" s="140" t="s">
        <v>15</v>
      </c>
      <c r="B184" s="138"/>
      <c r="C184" s="138">
        <v>225</v>
      </c>
      <c r="D184" s="138" t="s">
        <v>52</v>
      </c>
      <c r="E184" s="144">
        <f>SUM(E185:E187)</f>
        <v>3961.95</v>
      </c>
      <c r="F184" s="144">
        <f>SUM(F185:F187)</f>
        <v>0</v>
      </c>
      <c r="G184" s="144">
        <f>SUM(G185:G187)</f>
        <v>0</v>
      </c>
      <c r="H184" s="21"/>
      <c r="I184" s="21"/>
    </row>
    <row r="185" spans="1:9" ht="19.5" customHeight="1">
      <c r="A185" s="141" t="s">
        <v>197</v>
      </c>
      <c r="B185" s="143"/>
      <c r="C185" s="143"/>
      <c r="D185" s="143" t="s">
        <v>58</v>
      </c>
      <c r="E185" s="145"/>
      <c r="F185" s="145"/>
      <c r="G185" s="145"/>
      <c r="H185" s="15" t="e">
        <f>#REF!</f>
        <v>#REF!</v>
      </c>
      <c r="I185" s="15" t="e">
        <f>#REF!</f>
        <v>#REF!</v>
      </c>
    </row>
    <row r="186" spans="1:9" ht="18.75" customHeight="1">
      <c r="A186" s="141" t="s">
        <v>161</v>
      </c>
      <c r="B186" s="143"/>
      <c r="C186" s="143"/>
      <c r="D186" s="143" t="s">
        <v>53</v>
      </c>
      <c r="E186" s="145">
        <v>1161.95</v>
      </c>
      <c r="F186" s="145"/>
      <c r="G186" s="145"/>
      <c r="H186" s="15">
        <f>H188</f>
        <v>0</v>
      </c>
      <c r="I186" s="15">
        <f>I188</f>
        <v>0</v>
      </c>
    </row>
    <row r="187" spans="1:9" ht="15.75" customHeight="1">
      <c r="A187" s="141" t="s">
        <v>162</v>
      </c>
      <c r="B187" s="143"/>
      <c r="C187" s="143"/>
      <c r="D187" s="143" t="s">
        <v>163</v>
      </c>
      <c r="E187" s="145">
        <v>2800</v>
      </c>
      <c r="F187" s="145"/>
      <c r="G187" s="145"/>
      <c r="H187" s="15"/>
      <c r="I187" s="15"/>
    </row>
    <row r="188" spans="1:9" ht="18.75" customHeight="1">
      <c r="A188" s="140" t="s">
        <v>18</v>
      </c>
      <c r="B188" s="138"/>
      <c r="C188" s="138">
        <v>226</v>
      </c>
      <c r="D188" s="138" t="s">
        <v>54</v>
      </c>
      <c r="E188" s="144">
        <f>SUM(E189:E190)</f>
        <v>0</v>
      </c>
      <c r="F188" s="144">
        <f>SUM(F189:F190)</f>
        <v>0</v>
      </c>
      <c r="G188" s="144">
        <f>SUM(G189:G190)</f>
        <v>0</v>
      </c>
      <c r="H188" s="21"/>
      <c r="I188" s="21"/>
    </row>
    <row r="189" spans="1:9" ht="19.5" customHeight="1">
      <c r="A189" s="141" t="s">
        <v>223</v>
      </c>
      <c r="B189" s="142"/>
      <c r="C189" s="138"/>
      <c r="D189" s="143" t="s">
        <v>222</v>
      </c>
      <c r="E189" s="145"/>
      <c r="F189" s="145"/>
      <c r="G189" s="145"/>
      <c r="H189" s="21"/>
      <c r="I189" s="21"/>
    </row>
    <row r="190" spans="1:9" ht="20.25" customHeight="1">
      <c r="A190" s="141" t="s">
        <v>165</v>
      </c>
      <c r="B190" s="143"/>
      <c r="C190" s="143"/>
      <c r="D190" s="143" t="s">
        <v>166</v>
      </c>
      <c r="E190" s="145"/>
      <c r="F190" s="145"/>
      <c r="G190" s="145"/>
      <c r="H190" s="21"/>
      <c r="I190" s="21"/>
    </row>
    <row r="191" spans="1:9" ht="24" customHeight="1">
      <c r="A191" s="140" t="s">
        <v>47</v>
      </c>
      <c r="B191" s="138"/>
      <c r="C191" s="138">
        <v>310</v>
      </c>
      <c r="D191" s="138" t="s">
        <v>56</v>
      </c>
      <c r="E191" s="144">
        <f>SUM(E192:E195)</f>
        <v>0</v>
      </c>
      <c r="F191" s="144">
        <f>SUM(F192:F195)</f>
        <v>0</v>
      </c>
      <c r="G191" s="144">
        <f>SUM(G192:G195)</f>
        <v>0</v>
      </c>
      <c r="H191" s="15" t="e">
        <f>H192+H193+H194</f>
        <v>#REF!</v>
      </c>
      <c r="I191" s="15" t="e">
        <f>I192+I193+I194</f>
        <v>#REF!</v>
      </c>
    </row>
    <row r="192" spans="1:9" ht="18" customHeight="1">
      <c r="A192" s="141" t="s">
        <v>209</v>
      </c>
      <c r="B192" s="146"/>
      <c r="C192" s="146"/>
      <c r="D192" s="143" t="s">
        <v>99</v>
      </c>
      <c r="E192" s="145"/>
      <c r="F192" s="145"/>
      <c r="G192" s="145"/>
      <c r="H192" s="15" t="e">
        <f>#REF!</f>
        <v>#REF!</v>
      </c>
      <c r="I192" s="15" t="e">
        <f>#REF!</f>
        <v>#REF!</v>
      </c>
    </row>
    <row r="193" spans="1:9" ht="18.75" customHeight="1">
      <c r="A193" s="141" t="s">
        <v>210</v>
      </c>
      <c r="B193" s="146"/>
      <c r="C193" s="146"/>
      <c r="D193" s="143" t="s">
        <v>100</v>
      </c>
      <c r="E193" s="145"/>
      <c r="F193" s="145"/>
      <c r="G193" s="145"/>
      <c r="H193" s="15" t="e">
        <f>#REF!</f>
        <v>#REF!</v>
      </c>
      <c r="I193" s="15" t="e">
        <f>#REF!</f>
        <v>#REF!</v>
      </c>
    </row>
    <row r="194" spans="1:9" ht="15.75" customHeight="1">
      <c r="A194" s="141" t="s">
        <v>211</v>
      </c>
      <c r="B194" s="146"/>
      <c r="C194" s="146"/>
      <c r="D194" s="143" t="s">
        <v>101</v>
      </c>
      <c r="E194" s="145"/>
      <c r="F194" s="145"/>
      <c r="G194" s="145"/>
      <c r="H194" s="15" t="e">
        <f>#REF!</f>
        <v>#REF!</v>
      </c>
      <c r="I194" s="15" t="e">
        <f>#REF!</f>
        <v>#REF!</v>
      </c>
    </row>
    <row r="195" spans="1:9" ht="21.75" customHeight="1">
      <c r="A195" s="141" t="s">
        <v>167</v>
      </c>
      <c r="B195" s="143"/>
      <c r="C195" s="143"/>
      <c r="D195" s="143" t="s">
        <v>168</v>
      </c>
      <c r="E195" s="145"/>
      <c r="F195" s="145"/>
      <c r="G195" s="145"/>
      <c r="H195" s="15" t="e">
        <f>H196</f>
        <v>#REF!</v>
      </c>
      <c r="I195" s="15" t="e">
        <f>I196</f>
        <v>#REF!</v>
      </c>
    </row>
    <row r="196" spans="1:9" ht="23.25" customHeight="1">
      <c r="A196" s="140" t="s">
        <v>132</v>
      </c>
      <c r="B196" s="138"/>
      <c r="C196" s="138">
        <v>342</v>
      </c>
      <c r="D196" s="138" t="s">
        <v>199</v>
      </c>
      <c r="E196" s="144">
        <v>1099987.43</v>
      </c>
      <c r="F196" s="144">
        <v>1095700</v>
      </c>
      <c r="G196" s="144">
        <v>1095700</v>
      </c>
      <c r="H196" s="17" t="e">
        <f>H197+H250</f>
        <v>#REF!</v>
      </c>
      <c r="I196" s="17" t="e">
        <f>I197+I250</f>
        <v>#REF!</v>
      </c>
    </row>
    <row r="197" spans="1:9" ht="22.5" customHeight="1">
      <c r="A197" s="140" t="s">
        <v>129</v>
      </c>
      <c r="B197" s="138"/>
      <c r="C197" s="138">
        <v>346</v>
      </c>
      <c r="D197" s="138" t="s">
        <v>169</v>
      </c>
      <c r="E197" s="144">
        <f>SUM(E198:E199)</f>
        <v>5300</v>
      </c>
      <c r="F197" s="144">
        <f>SUM(F198:F199)</f>
        <v>5300</v>
      </c>
      <c r="G197" s="144">
        <f>SUM(G198:G199)</f>
        <v>5300</v>
      </c>
      <c r="H197" s="15" t="e">
        <f>H207+H242</f>
        <v>#REF!</v>
      </c>
      <c r="I197" s="15" t="e">
        <f>I207+I242</f>
        <v>#REF!</v>
      </c>
    </row>
    <row r="198" spans="1:9" ht="18.75" customHeight="1">
      <c r="A198" s="149" t="s">
        <v>246</v>
      </c>
      <c r="B198" s="138"/>
      <c r="C198" s="138"/>
      <c r="D198" s="143" t="s">
        <v>245</v>
      </c>
      <c r="E198" s="144"/>
      <c r="F198" s="144"/>
      <c r="G198" s="144"/>
      <c r="H198" s="15"/>
      <c r="I198" s="15"/>
    </row>
    <row r="199" spans="1:9" ht="28.5" customHeight="1">
      <c r="A199" s="149" t="s">
        <v>170</v>
      </c>
      <c r="B199" s="149"/>
      <c r="C199" s="155"/>
      <c r="D199" s="143" t="s">
        <v>171</v>
      </c>
      <c r="E199" s="145">
        <v>5300</v>
      </c>
      <c r="F199" s="145">
        <v>5300</v>
      </c>
      <c r="G199" s="145">
        <v>5300</v>
      </c>
      <c r="H199" s="15"/>
      <c r="I199" s="15"/>
    </row>
    <row r="200" spans="1:9" ht="22.5" customHeight="1">
      <c r="A200" s="158" t="s">
        <v>247</v>
      </c>
      <c r="B200" s="139" t="s">
        <v>248</v>
      </c>
      <c r="C200" s="155"/>
      <c r="D200" s="143"/>
      <c r="E200" s="15">
        <f>SUM(E201)</f>
        <v>0</v>
      </c>
      <c r="F200" s="15">
        <f>SUM(F201)</f>
        <v>0</v>
      </c>
      <c r="G200" s="15">
        <f>SUM(G201)</f>
        <v>0</v>
      </c>
      <c r="H200" s="15"/>
      <c r="I200" s="15"/>
    </row>
    <row r="201" spans="1:9" ht="21" customHeight="1">
      <c r="A201" s="140" t="s">
        <v>115</v>
      </c>
      <c r="B201" s="184"/>
      <c r="C201" s="150">
        <v>291</v>
      </c>
      <c r="D201" s="138" t="s">
        <v>202</v>
      </c>
      <c r="E201" s="145"/>
      <c r="F201" s="145"/>
      <c r="G201" s="145"/>
      <c r="H201" s="15"/>
      <c r="I201" s="15"/>
    </row>
    <row r="202" spans="1:9" ht="22.5" customHeight="1">
      <c r="A202" s="134" t="s">
        <v>116</v>
      </c>
      <c r="B202" s="139" t="s">
        <v>215</v>
      </c>
      <c r="C202" s="22"/>
      <c r="D202" s="22"/>
      <c r="E202" s="15">
        <f>SUM(E203:E205)</f>
        <v>0</v>
      </c>
      <c r="F202" s="15">
        <f>SUM(F203:F205)</f>
        <v>0</v>
      </c>
      <c r="G202" s="15">
        <f>SUM(G203:G205)</f>
        <v>0</v>
      </c>
      <c r="H202" s="15"/>
      <c r="I202" s="15"/>
    </row>
    <row r="203" spans="1:9" ht="34.5" customHeight="1">
      <c r="A203" s="140" t="s">
        <v>117</v>
      </c>
      <c r="B203" s="138"/>
      <c r="C203" s="138">
        <v>292</v>
      </c>
      <c r="D203" s="138" t="s">
        <v>212</v>
      </c>
      <c r="E203" s="144"/>
      <c r="F203" s="144"/>
      <c r="G203" s="144"/>
      <c r="H203" s="15"/>
      <c r="I203" s="15"/>
    </row>
    <row r="204" spans="1:9" ht="31.5" customHeight="1">
      <c r="A204" s="140" t="s">
        <v>118</v>
      </c>
      <c r="B204" s="138"/>
      <c r="C204" s="138">
        <v>293</v>
      </c>
      <c r="D204" s="138" t="s">
        <v>213</v>
      </c>
      <c r="E204" s="144"/>
      <c r="F204" s="144"/>
      <c r="G204" s="144"/>
      <c r="H204" s="15"/>
      <c r="I204" s="15"/>
    </row>
    <row r="205" spans="1:9" ht="21" customHeight="1">
      <c r="A205" s="140" t="s">
        <v>119</v>
      </c>
      <c r="B205" s="138"/>
      <c r="C205" s="138">
        <v>295</v>
      </c>
      <c r="D205" s="138" t="s">
        <v>214</v>
      </c>
      <c r="E205" s="144"/>
      <c r="F205" s="144"/>
      <c r="G205" s="144"/>
      <c r="H205" s="15"/>
      <c r="I205" s="15"/>
    </row>
    <row r="206" spans="1:9" ht="21.75" customHeight="1">
      <c r="A206" s="164" t="s">
        <v>93</v>
      </c>
      <c r="B206" s="165"/>
      <c r="C206" s="166"/>
      <c r="D206" s="167"/>
      <c r="E206" s="168">
        <f>E207</f>
        <v>4078530</v>
      </c>
      <c r="F206" s="168">
        <f>F207</f>
        <v>3343070</v>
      </c>
      <c r="G206" s="168">
        <f>G207</f>
        <v>3214870</v>
      </c>
      <c r="H206" s="15"/>
      <c r="I206" s="15"/>
    </row>
    <row r="207" spans="1:9" ht="19.5" customHeight="1">
      <c r="A207" s="169" t="s">
        <v>94</v>
      </c>
      <c r="B207" s="165"/>
      <c r="C207" s="170"/>
      <c r="D207" s="167"/>
      <c r="E207" s="171">
        <f>E208+E261+E238+E257+E276+E235</f>
        <v>4078530</v>
      </c>
      <c r="F207" s="171">
        <f>F208+F261+F238+F257+F276+F235</f>
        <v>3343070</v>
      </c>
      <c r="G207" s="171">
        <f>G208+G261+G238+G257+G276+G235</f>
        <v>3214870</v>
      </c>
      <c r="H207" s="15">
        <f>H211+H213</f>
        <v>0</v>
      </c>
      <c r="I207" s="15">
        <f>I211+I213</f>
        <v>0</v>
      </c>
    </row>
    <row r="208" spans="1:9" ht="21" customHeight="1">
      <c r="A208" s="43" t="s">
        <v>20</v>
      </c>
      <c r="B208" s="153"/>
      <c r="C208" s="37"/>
      <c r="D208" s="18"/>
      <c r="E208" s="19">
        <f>E209+E213+E216+E218+E233</f>
        <v>3107600</v>
      </c>
      <c r="F208" s="19">
        <f>F209+F213+F216+F218+F233</f>
        <v>2286500</v>
      </c>
      <c r="G208" s="19">
        <f>G209+G213+G216+G218+G233</f>
        <v>2334800</v>
      </c>
      <c r="H208" s="15"/>
      <c r="I208" s="15"/>
    </row>
    <row r="209" spans="1:9" ht="17.25" customHeight="1">
      <c r="A209" s="134" t="s">
        <v>42</v>
      </c>
      <c r="B209" s="88" t="s">
        <v>216</v>
      </c>
      <c r="C209" s="133"/>
      <c r="D209" s="22"/>
      <c r="E209" s="15">
        <f>E210+E211</f>
        <v>989300</v>
      </c>
      <c r="F209" s="15">
        <f>F210+F211</f>
        <v>1024900</v>
      </c>
      <c r="G209" s="15">
        <f>G210+G211</f>
        <v>1060700</v>
      </c>
      <c r="H209" s="15"/>
      <c r="I209" s="15"/>
    </row>
    <row r="210" spans="1:9" ht="20.25" customHeight="1">
      <c r="A210" s="140" t="s">
        <v>12</v>
      </c>
      <c r="B210" s="46"/>
      <c r="C210" s="138">
        <v>211</v>
      </c>
      <c r="D210" s="138" t="s">
        <v>80</v>
      </c>
      <c r="E210" s="144">
        <v>986700</v>
      </c>
      <c r="F210" s="144">
        <v>1022300</v>
      </c>
      <c r="G210" s="144">
        <v>1058100</v>
      </c>
      <c r="H210" s="15"/>
      <c r="I210" s="15"/>
    </row>
    <row r="211" spans="1:9" ht="22.5" customHeight="1">
      <c r="A211" s="140" t="s">
        <v>141</v>
      </c>
      <c r="B211" s="46"/>
      <c r="C211" s="138">
        <v>266</v>
      </c>
      <c r="D211" s="138" t="s">
        <v>142</v>
      </c>
      <c r="E211" s="144">
        <f>E212</f>
        <v>2600</v>
      </c>
      <c r="F211" s="144">
        <f>F212</f>
        <v>2600</v>
      </c>
      <c r="G211" s="144">
        <f>G212</f>
        <v>2600</v>
      </c>
      <c r="H211" s="15">
        <f>H212</f>
        <v>0</v>
      </c>
      <c r="I211" s="15">
        <f>I212</f>
        <v>0</v>
      </c>
    </row>
    <row r="212" spans="1:9" ht="27" customHeight="1">
      <c r="A212" s="141" t="s">
        <v>143</v>
      </c>
      <c r="B212" s="46"/>
      <c r="C212" s="22"/>
      <c r="D212" s="143" t="s">
        <v>144</v>
      </c>
      <c r="E212" s="145">
        <v>2600</v>
      </c>
      <c r="F212" s="145">
        <v>2600</v>
      </c>
      <c r="G212" s="145">
        <v>2600</v>
      </c>
      <c r="H212" s="21"/>
      <c r="I212" s="21"/>
    </row>
    <row r="213" spans="1:9" ht="31.5" customHeight="1">
      <c r="A213" s="134" t="s">
        <v>43</v>
      </c>
      <c r="B213" s="88" t="s">
        <v>217</v>
      </c>
      <c r="C213" s="133"/>
      <c r="D213" s="22"/>
      <c r="E213" s="15">
        <f aca="true" t="shared" si="0" ref="E213:G214">E214</f>
        <v>0</v>
      </c>
      <c r="F213" s="15">
        <f t="shared" si="0"/>
        <v>0</v>
      </c>
      <c r="G213" s="15">
        <f t="shared" si="0"/>
        <v>0</v>
      </c>
      <c r="H213" s="15">
        <f>H215</f>
        <v>0</v>
      </c>
      <c r="I213" s="15">
        <f>I215</f>
        <v>0</v>
      </c>
    </row>
    <row r="214" spans="1:9" ht="24.75" customHeight="1">
      <c r="A214" s="140" t="s">
        <v>141</v>
      </c>
      <c r="B214" s="46"/>
      <c r="C214" s="138">
        <v>266</v>
      </c>
      <c r="D214" s="138" t="s">
        <v>142</v>
      </c>
      <c r="E214" s="144">
        <f t="shared" si="0"/>
        <v>0</v>
      </c>
      <c r="F214" s="144">
        <f t="shared" si="0"/>
        <v>0</v>
      </c>
      <c r="G214" s="144">
        <f t="shared" si="0"/>
        <v>0</v>
      </c>
      <c r="H214" s="15"/>
      <c r="I214" s="15"/>
    </row>
    <row r="215" spans="1:9" ht="47.25" customHeight="1">
      <c r="A215" s="154" t="s">
        <v>151</v>
      </c>
      <c r="B215" s="46"/>
      <c r="C215" s="22"/>
      <c r="D215" s="143" t="s">
        <v>150</v>
      </c>
      <c r="E215" s="145">
        <v>0</v>
      </c>
      <c r="F215" s="145">
        <v>0</v>
      </c>
      <c r="G215" s="145">
        <v>0</v>
      </c>
      <c r="H215" s="21"/>
      <c r="I215" s="21"/>
    </row>
    <row r="216" spans="1:9" ht="51.75" customHeight="1">
      <c r="A216" s="134" t="s">
        <v>44</v>
      </c>
      <c r="B216" s="88" t="s">
        <v>218</v>
      </c>
      <c r="C216" s="22"/>
      <c r="D216" s="22"/>
      <c r="E216" s="15">
        <f>E217</f>
        <v>298000</v>
      </c>
      <c r="F216" s="15">
        <f>F217</f>
        <v>308700</v>
      </c>
      <c r="G216" s="15">
        <f>G217</f>
        <v>319600</v>
      </c>
      <c r="H216" s="21"/>
      <c r="I216" s="21"/>
    </row>
    <row r="217" spans="1:9" ht="20.25" customHeight="1">
      <c r="A217" s="140" t="s">
        <v>13</v>
      </c>
      <c r="B217" s="138"/>
      <c r="C217" s="138">
        <v>213</v>
      </c>
      <c r="D217" s="138" t="s">
        <v>50</v>
      </c>
      <c r="E217" s="144">
        <v>298000</v>
      </c>
      <c r="F217" s="144">
        <v>308700</v>
      </c>
      <c r="G217" s="144">
        <v>319600</v>
      </c>
      <c r="H217" s="21"/>
      <c r="I217" s="21"/>
    </row>
    <row r="218" spans="1:9" ht="36.75" customHeight="1">
      <c r="A218" s="42" t="s">
        <v>48</v>
      </c>
      <c r="B218" s="139" t="s">
        <v>219</v>
      </c>
      <c r="C218" s="22"/>
      <c r="D218" s="22"/>
      <c r="E218" s="15">
        <f>E222+E224+E219+E227+E228+E232</f>
        <v>1820300</v>
      </c>
      <c r="F218" s="15">
        <f>F222+F224+F219+F227+F228+F232</f>
        <v>952900</v>
      </c>
      <c r="G218" s="15">
        <f>G222+G224+G219+G227+G228+G232</f>
        <v>954500</v>
      </c>
      <c r="H218" s="21"/>
      <c r="I218" s="21"/>
    </row>
    <row r="219" spans="1:9" ht="18.75" customHeight="1">
      <c r="A219" s="140" t="s">
        <v>14</v>
      </c>
      <c r="B219" s="138"/>
      <c r="C219" s="138">
        <v>223</v>
      </c>
      <c r="D219" s="138" t="s">
        <v>57</v>
      </c>
      <c r="E219" s="144">
        <f>SUM(E220:E221)</f>
        <v>0</v>
      </c>
      <c r="F219" s="144">
        <f>SUM(F220:F221)</f>
        <v>0</v>
      </c>
      <c r="G219" s="144">
        <f>SUM(G220:G221)</f>
        <v>0</v>
      </c>
      <c r="H219" s="21"/>
      <c r="I219" s="21"/>
    </row>
    <row r="220" spans="1:9" ht="15.75" customHeight="1">
      <c r="A220" s="141" t="s">
        <v>191</v>
      </c>
      <c r="B220" s="146"/>
      <c r="C220" s="146"/>
      <c r="D220" s="143" t="s">
        <v>61</v>
      </c>
      <c r="E220" s="145">
        <v>0</v>
      </c>
      <c r="F220" s="145">
        <v>0</v>
      </c>
      <c r="G220" s="145">
        <v>0</v>
      </c>
      <c r="H220" s="21"/>
      <c r="I220" s="21"/>
    </row>
    <row r="221" spans="1:9" ht="21" customHeight="1">
      <c r="A221" s="141" t="s">
        <v>192</v>
      </c>
      <c r="B221" s="146"/>
      <c r="C221" s="146"/>
      <c r="D221" s="143" t="s">
        <v>62</v>
      </c>
      <c r="E221" s="145">
        <v>0</v>
      </c>
      <c r="F221" s="145">
        <v>0</v>
      </c>
      <c r="G221" s="145">
        <v>0</v>
      </c>
      <c r="H221" s="21"/>
      <c r="I221" s="21"/>
    </row>
    <row r="222" spans="1:9" ht="20.25" customHeight="1">
      <c r="A222" s="140" t="s">
        <v>15</v>
      </c>
      <c r="B222" s="138"/>
      <c r="C222" s="138">
        <v>225</v>
      </c>
      <c r="D222" s="138" t="s">
        <v>52</v>
      </c>
      <c r="E222" s="144">
        <f>E223</f>
        <v>56500</v>
      </c>
      <c r="F222" s="144">
        <f>F223</f>
        <v>0</v>
      </c>
      <c r="G222" s="144">
        <f>G223</f>
        <v>0</v>
      </c>
      <c r="H222" s="21"/>
      <c r="I222" s="21"/>
    </row>
    <row r="223" spans="1:9" ht="20.25" customHeight="1">
      <c r="A223" s="141" t="s">
        <v>162</v>
      </c>
      <c r="B223" s="143"/>
      <c r="C223" s="143"/>
      <c r="D223" s="143" t="s">
        <v>163</v>
      </c>
      <c r="E223" s="145">
        <v>56500</v>
      </c>
      <c r="F223" s="145">
        <v>0</v>
      </c>
      <c r="G223" s="145">
        <v>0</v>
      </c>
      <c r="H223" s="21"/>
      <c r="I223" s="21"/>
    </row>
    <row r="224" spans="1:9" ht="20.25" customHeight="1">
      <c r="A224" s="140" t="s">
        <v>18</v>
      </c>
      <c r="B224" s="142"/>
      <c r="C224" s="138">
        <v>226</v>
      </c>
      <c r="D224" s="138" t="s">
        <v>54</v>
      </c>
      <c r="E224" s="144">
        <f>SUM(E225:E226)</f>
        <v>0</v>
      </c>
      <c r="F224" s="144">
        <f>SUM(F225:F226)</f>
        <v>0</v>
      </c>
      <c r="G224" s="144">
        <f>SUM(G225:G226)</f>
        <v>0</v>
      </c>
      <c r="H224" s="21"/>
      <c r="I224" s="21"/>
    </row>
    <row r="225" spans="1:9" ht="20.25" customHeight="1">
      <c r="A225" s="141" t="s">
        <v>223</v>
      </c>
      <c r="B225" s="142"/>
      <c r="C225" s="138"/>
      <c r="D225" s="143" t="s">
        <v>222</v>
      </c>
      <c r="E225" s="145">
        <v>0</v>
      </c>
      <c r="F225" s="145">
        <v>0</v>
      </c>
      <c r="G225" s="145">
        <v>0</v>
      </c>
      <c r="H225" s="21"/>
      <c r="I225" s="21"/>
    </row>
    <row r="226" spans="1:9" ht="20.25" customHeight="1">
      <c r="A226" s="141" t="s">
        <v>165</v>
      </c>
      <c r="B226" s="143"/>
      <c r="C226" s="143"/>
      <c r="D226" s="143" t="s">
        <v>163</v>
      </c>
      <c r="E226" s="145">
        <v>0</v>
      </c>
      <c r="F226" s="145">
        <v>0</v>
      </c>
      <c r="G226" s="145">
        <v>0</v>
      </c>
      <c r="H226" s="21"/>
      <c r="I226" s="21"/>
    </row>
    <row r="227" spans="1:9" ht="19.5" customHeight="1">
      <c r="A227" s="140" t="s">
        <v>220</v>
      </c>
      <c r="B227" s="142"/>
      <c r="C227" s="138">
        <v>228</v>
      </c>
      <c r="D227" s="138" t="s">
        <v>221</v>
      </c>
      <c r="E227" s="144">
        <v>3000</v>
      </c>
      <c r="F227" s="144">
        <v>0</v>
      </c>
      <c r="G227" s="144">
        <v>0</v>
      </c>
      <c r="H227" s="21"/>
      <c r="I227" s="21"/>
    </row>
    <row r="228" spans="1:9" ht="19.5" customHeight="1">
      <c r="A228" s="140" t="s">
        <v>47</v>
      </c>
      <c r="B228" s="138"/>
      <c r="C228" s="138">
        <v>310</v>
      </c>
      <c r="D228" s="138" t="s">
        <v>56</v>
      </c>
      <c r="E228" s="144">
        <f>SUM(E229:E231)</f>
        <v>0</v>
      </c>
      <c r="F228" s="144">
        <f>SUM(F229:F231)</f>
        <v>0</v>
      </c>
      <c r="G228" s="144">
        <f>SUM(G229:G231)</f>
        <v>0</v>
      </c>
      <c r="H228" s="21"/>
      <c r="I228" s="21"/>
    </row>
    <row r="229" spans="1:9" ht="16.5" customHeight="1">
      <c r="A229" s="141" t="s">
        <v>209</v>
      </c>
      <c r="B229" s="146"/>
      <c r="C229" s="146"/>
      <c r="D229" s="143" t="s">
        <v>99</v>
      </c>
      <c r="E229" s="145">
        <v>0</v>
      </c>
      <c r="F229" s="145">
        <v>0</v>
      </c>
      <c r="G229" s="145">
        <v>0</v>
      </c>
      <c r="H229" s="21"/>
      <c r="I229" s="21"/>
    </row>
    <row r="230" spans="1:9" ht="15" customHeight="1">
      <c r="A230" s="141" t="s">
        <v>210</v>
      </c>
      <c r="B230" s="146"/>
      <c r="C230" s="146"/>
      <c r="D230" s="143" t="s">
        <v>100</v>
      </c>
      <c r="E230" s="145">
        <v>0</v>
      </c>
      <c r="F230" s="145">
        <v>0</v>
      </c>
      <c r="G230" s="145">
        <v>0</v>
      </c>
      <c r="H230" s="21"/>
      <c r="I230" s="21"/>
    </row>
    <row r="231" spans="1:9" ht="20.25" customHeight="1">
      <c r="A231" s="141" t="s">
        <v>211</v>
      </c>
      <c r="B231" s="146"/>
      <c r="C231" s="146"/>
      <c r="D231" s="143" t="s">
        <v>101</v>
      </c>
      <c r="E231" s="145">
        <v>0</v>
      </c>
      <c r="F231" s="145">
        <v>0</v>
      </c>
      <c r="G231" s="145">
        <v>0</v>
      </c>
      <c r="H231" s="21"/>
      <c r="I231" s="21"/>
    </row>
    <row r="232" spans="1:9" ht="18" customHeight="1">
      <c r="A232" s="140" t="s">
        <v>132</v>
      </c>
      <c r="B232" s="138"/>
      <c r="C232" s="138">
        <v>342</v>
      </c>
      <c r="D232" s="138" t="s">
        <v>199</v>
      </c>
      <c r="E232" s="144">
        <v>1760800</v>
      </c>
      <c r="F232" s="144">
        <v>952900</v>
      </c>
      <c r="G232" s="144">
        <v>954500</v>
      </c>
      <c r="H232" s="21"/>
      <c r="I232" s="21"/>
    </row>
    <row r="233" spans="1:9" ht="32.25" customHeight="1">
      <c r="A233" s="158" t="s">
        <v>46</v>
      </c>
      <c r="B233" s="139" t="s">
        <v>224</v>
      </c>
      <c r="C233" s="135"/>
      <c r="D233" s="22"/>
      <c r="E233" s="15">
        <f>E234</f>
        <v>0</v>
      </c>
      <c r="F233" s="15">
        <f>F234</f>
        <v>0</v>
      </c>
      <c r="G233" s="15">
        <f>G234</f>
        <v>0</v>
      </c>
      <c r="H233" s="21"/>
      <c r="I233" s="21"/>
    </row>
    <row r="234" spans="1:9" ht="18" customHeight="1">
      <c r="A234" s="140" t="s">
        <v>115</v>
      </c>
      <c r="B234" s="142"/>
      <c r="C234" s="138">
        <v>291</v>
      </c>
      <c r="D234" s="138" t="s">
        <v>202</v>
      </c>
      <c r="E234" s="145">
        <v>0</v>
      </c>
      <c r="F234" s="145">
        <v>0</v>
      </c>
      <c r="G234" s="145">
        <v>0</v>
      </c>
      <c r="H234" s="21"/>
      <c r="I234" s="21"/>
    </row>
    <row r="235" spans="1:9" ht="25.5" customHeight="1">
      <c r="A235" s="43" t="s">
        <v>242</v>
      </c>
      <c r="B235" s="172"/>
      <c r="C235" s="173"/>
      <c r="D235" s="173"/>
      <c r="E235" s="19">
        <f aca="true" t="shared" si="1" ref="E235:G236">E236</f>
        <v>0</v>
      </c>
      <c r="F235" s="19">
        <f t="shared" si="1"/>
        <v>0</v>
      </c>
      <c r="G235" s="19">
        <f t="shared" si="1"/>
        <v>0</v>
      </c>
      <c r="H235" s="21"/>
      <c r="I235" s="21"/>
    </row>
    <row r="236" spans="1:9" ht="32.25" customHeight="1">
      <c r="A236" s="42" t="s">
        <v>48</v>
      </c>
      <c r="B236" s="175" t="s">
        <v>243</v>
      </c>
      <c r="C236" s="22"/>
      <c r="D236" s="22"/>
      <c r="E236" s="15">
        <f t="shared" si="1"/>
        <v>0</v>
      </c>
      <c r="F236" s="15">
        <f t="shared" si="1"/>
        <v>0</v>
      </c>
      <c r="G236" s="15">
        <f t="shared" si="1"/>
        <v>0</v>
      </c>
      <c r="H236" s="21"/>
      <c r="I236" s="21"/>
    </row>
    <row r="237" spans="1:9" ht="18" customHeight="1">
      <c r="A237" s="140" t="s">
        <v>220</v>
      </c>
      <c r="B237" s="142"/>
      <c r="C237" s="138">
        <v>228</v>
      </c>
      <c r="D237" s="138" t="s">
        <v>221</v>
      </c>
      <c r="E237" s="144">
        <v>0</v>
      </c>
      <c r="F237" s="144">
        <v>0</v>
      </c>
      <c r="G237" s="144">
        <v>0</v>
      </c>
      <c r="H237" s="21"/>
      <c r="I237" s="21"/>
    </row>
    <row r="238" spans="1:9" ht="33" customHeight="1">
      <c r="A238" s="43" t="s">
        <v>244</v>
      </c>
      <c r="B238" s="172"/>
      <c r="C238" s="173"/>
      <c r="D238" s="173"/>
      <c r="E238" s="19">
        <f>E239+E241+E247+E251+E253</f>
        <v>98100</v>
      </c>
      <c r="F238" s="19">
        <f>F239+F241+F247+F251+F253</f>
        <v>47100</v>
      </c>
      <c r="G238" s="19">
        <f>G239+G241+G247+G251+G253</f>
        <v>0</v>
      </c>
      <c r="H238" s="21"/>
      <c r="I238" s="21"/>
    </row>
    <row r="239" spans="1:9" ht="20.25" customHeight="1">
      <c r="A239" s="134" t="s">
        <v>42</v>
      </c>
      <c r="B239" s="88" t="s">
        <v>225</v>
      </c>
      <c r="C239" s="133"/>
      <c r="D239" s="22"/>
      <c r="E239" s="15">
        <f>E240</f>
        <v>35300</v>
      </c>
      <c r="F239" s="15">
        <f>F240</f>
        <v>36200</v>
      </c>
      <c r="G239" s="15">
        <f>G240</f>
        <v>0</v>
      </c>
      <c r="H239" s="21"/>
      <c r="I239" s="21"/>
    </row>
    <row r="240" spans="1:9" ht="16.5" customHeight="1">
      <c r="A240" s="140" t="s">
        <v>12</v>
      </c>
      <c r="B240" s="46"/>
      <c r="C240" s="138">
        <v>211</v>
      </c>
      <c r="D240" s="138" t="s">
        <v>80</v>
      </c>
      <c r="E240" s="144">
        <v>35300</v>
      </c>
      <c r="F240" s="144">
        <v>36200</v>
      </c>
      <c r="G240" s="144">
        <v>0</v>
      </c>
      <c r="H240" s="21"/>
      <c r="I240" s="21"/>
    </row>
    <row r="241" spans="1:9" ht="33" customHeight="1">
      <c r="A241" s="134" t="s">
        <v>43</v>
      </c>
      <c r="B241" s="139" t="s">
        <v>267</v>
      </c>
      <c r="C241" s="133"/>
      <c r="D241" s="22"/>
      <c r="E241" s="15">
        <f>E242+E244</f>
        <v>12500</v>
      </c>
      <c r="F241" s="15">
        <f>F242+F244</f>
        <v>0</v>
      </c>
      <c r="G241" s="15">
        <f>G242+G244</f>
        <v>0</v>
      </c>
      <c r="H241" s="21"/>
      <c r="I241" s="21"/>
    </row>
    <row r="242" spans="1:9" ht="21" customHeight="1">
      <c r="A242" s="140" t="s">
        <v>146</v>
      </c>
      <c r="B242" s="139"/>
      <c r="C242" s="138">
        <v>212</v>
      </c>
      <c r="D242" s="138" t="s">
        <v>147</v>
      </c>
      <c r="E242" s="144">
        <f>E243</f>
        <v>3400</v>
      </c>
      <c r="F242" s="144">
        <f>F243</f>
        <v>0</v>
      </c>
      <c r="G242" s="144">
        <f>G243</f>
        <v>0</v>
      </c>
      <c r="H242" s="15" t="e">
        <f>H243+H244+H249</f>
        <v>#REF!</v>
      </c>
      <c r="I242" s="15" t="e">
        <f>I243+I244+I249</f>
        <v>#REF!</v>
      </c>
    </row>
    <row r="243" spans="1:9" ht="21" customHeight="1">
      <c r="A243" s="141" t="s">
        <v>148</v>
      </c>
      <c r="B243" s="139"/>
      <c r="C243" s="138"/>
      <c r="D243" s="143" t="s">
        <v>149</v>
      </c>
      <c r="E243" s="145">
        <v>3400</v>
      </c>
      <c r="F243" s="145">
        <v>0</v>
      </c>
      <c r="G243" s="145">
        <v>0</v>
      </c>
      <c r="H243" s="15" t="e">
        <f>#REF!</f>
        <v>#REF!</v>
      </c>
      <c r="I243" s="15" t="e">
        <f>#REF!</f>
        <v>#REF!</v>
      </c>
    </row>
    <row r="244" spans="1:9" ht="20.25" customHeight="1">
      <c r="A244" s="140" t="s">
        <v>18</v>
      </c>
      <c r="B244" s="142"/>
      <c r="C244" s="138">
        <v>226</v>
      </c>
      <c r="D244" s="138" t="s">
        <v>54</v>
      </c>
      <c r="E244" s="144">
        <f>SUM(E245:E246)</f>
        <v>9100</v>
      </c>
      <c r="F244" s="144">
        <f>SUM(F245:F246)</f>
        <v>0</v>
      </c>
      <c r="G244" s="144">
        <f>SUM(G245:G246)</f>
        <v>0</v>
      </c>
      <c r="H244" s="15">
        <f>H245</f>
        <v>0</v>
      </c>
      <c r="I244" s="15">
        <f>I245</f>
        <v>0</v>
      </c>
    </row>
    <row r="245" spans="1:9" ht="16.5" customHeight="1">
      <c r="A245" s="141" t="s">
        <v>153</v>
      </c>
      <c r="B245" s="139"/>
      <c r="C245" s="138"/>
      <c r="D245" s="143" t="s">
        <v>154</v>
      </c>
      <c r="E245" s="145">
        <v>3800</v>
      </c>
      <c r="F245" s="145">
        <v>0</v>
      </c>
      <c r="G245" s="145">
        <v>0</v>
      </c>
      <c r="H245" s="21"/>
      <c r="I245" s="21"/>
    </row>
    <row r="246" spans="1:9" ht="17.25" customHeight="1">
      <c r="A246" s="141" t="s">
        <v>155</v>
      </c>
      <c r="B246" s="139"/>
      <c r="C246" s="138"/>
      <c r="D246" s="143" t="s">
        <v>156</v>
      </c>
      <c r="E246" s="145">
        <v>5300</v>
      </c>
      <c r="F246" s="145">
        <v>0</v>
      </c>
      <c r="G246" s="145">
        <v>0</v>
      </c>
      <c r="H246" s="21"/>
      <c r="I246" s="21"/>
    </row>
    <row r="247" spans="1:9" ht="45.75" customHeight="1">
      <c r="A247" s="134" t="s">
        <v>230</v>
      </c>
      <c r="B247" s="139" t="s">
        <v>268</v>
      </c>
      <c r="C247" s="133"/>
      <c r="D247" s="22"/>
      <c r="E247" s="144">
        <f>SUM(E248:E250)</f>
        <v>39600</v>
      </c>
      <c r="F247" s="144">
        <f>SUM(F248:F250)</f>
        <v>0</v>
      </c>
      <c r="G247" s="144">
        <f>SUM(G248:G250)</f>
        <v>0</v>
      </c>
      <c r="H247" s="21"/>
      <c r="I247" s="21"/>
    </row>
    <row r="248" spans="1:9" ht="20.25" customHeight="1">
      <c r="A248" s="141" t="s">
        <v>153</v>
      </c>
      <c r="B248" s="139"/>
      <c r="C248" s="138"/>
      <c r="D248" s="143" t="s">
        <v>154</v>
      </c>
      <c r="E248" s="145">
        <v>13600</v>
      </c>
      <c r="F248" s="145">
        <v>0</v>
      </c>
      <c r="G248" s="145">
        <v>0</v>
      </c>
      <c r="H248" s="21"/>
      <c r="I248" s="21"/>
    </row>
    <row r="249" spans="1:9" ht="19.5" customHeight="1">
      <c r="A249" s="141" t="s">
        <v>155</v>
      </c>
      <c r="B249" s="139"/>
      <c r="C249" s="138"/>
      <c r="D249" s="143" t="s">
        <v>156</v>
      </c>
      <c r="E249" s="145">
        <v>17600</v>
      </c>
      <c r="F249" s="145">
        <v>0</v>
      </c>
      <c r="G249" s="145">
        <v>0</v>
      </c>
      <c r="H249" s="15" t="e">
        <f>#REF!</f>
        <v>#REF!</v>
      </c>
      <c r="I249" s="15" t="e">
        <f>#REF!</f>
        <v>#REF!</v>
      </c>
    </row>
    <row r="250" spans="1:9" ht="17.25" customHeight="1">
      <c r="A250" s="141" t="s">
        <v>165</v>
      </c>
      <c r="B250" s="143"/>
      <c r="C250" s="143"/>
      <c r="D250" s="143" t="s">
        <v>166</v>
      </c>
      <c r="E250" s="145">
        <v>8400</v>
      </c>
      <c r="F250" s="145">
        <v>0</v>
      </c>
      <c r="G250" s="145">
        <v>0</v>
      </c>
      <c r="H250" s="15">
        <f>H251+H256</f>
        <v>0</v>
      </c>
      <c r="I250" s="15">
        <f>I251+I256</f>
        <v>0</v>
      </c>
    </row>
    <row r="251" spans="1:9" ht="45.75" customHeight="1">
      <c r="A251" s="134" t="s">
        <v>44</v>
      </c>
      <c r="B251" s="88" t="s">
        <v>226</v>
      </c>
      <c r="C251" s="22"/>
      <c r="D251" s="22"/>
      <c r="E251" s="15">
        <f>E252</f>
        <v>10700</v>
      </c>
      <c r="F251" s="15">
        <f>F252</f>
        <v>10900</v>
      </c>
      <c r="G251" s="15">
        <f>G252</f>
        <v>0</v>
      </c>
      <c r="H251" s="15">
        <f>H252</f>
        <v>0</v>
      </c>
      <c r="I251" s="15">
        <f>I252</f>
        <v>0</v>
      </c>
    </row>
    <row r="252" spans="1:9" ht="17.25" customHeight="1">
      <c r="A252" s="140" t="s">
        <v>13</v>
      </c>
      <c r="B252" s="138"/>
      <c r="C252" s="138">
        <v>213</v>
      </c>
      <c r="D252" s="138" t="s">
        <v>50</v>
      </c>
      <c r="E252" s="144">
        <v>10700</v>
      </c>
      <c r="F252" s="144">
        <v>10900</v>
      </c>
      <c r="G252" s="144">
        <v>0</v>
      </c>
      <c r="H252" s="15">
        <f>H253</f>
        <v>0</v>
      </c>
      <c r="I252" s="15">
        <f>I253</f>
        <v>0</v>
      </c>
    </row>
    <row r="253" spans="1:9" ht="33.75" customHeight="1">
      <c r="A253" s="134" t="s">
        <v>48</v>
      </c>
      <c r="B253" s="139" t="s">
        <v>227</v>
      </c>
      <c r="C253" s="20"/>
      <c r="D253" s="20"/>
      <c r="E253" s="15">
        <f>E254+E255</f>
        <v>0</v>
      </c>
      <c r="F253" s="15">
        <f>F254+F255</f>
        <v>0</v>
      </c>
      <c r="G253" s="15">
        <f>G254+G255</f>
        <v>0</v>
      </c>
      <c r="H253" s="21"/>
      <c r="I253" s="21"/>
    </row>
    <row r="254" spans="1:9" ht="15" customHeight="1">
      <c r="A254" s="140" t="s">
        <v>228</v>
      </c>
      <c r="B254" s="138"/>
      <c r="C254" s="138">
        <v>222</v>
      </c>
      <c r="D254" s="138" t="s">
        <v>229</v>
      </c>
      <c r="E254" s="144">
        <v>0</v>
      </c>
      <c r="F254" s="144">
        <v>0</v>
      </c>
      <c r="G254" s="144">
        <v>0</v>
      </c>
      <c r="H254" s="21"/>
      <c r="I254" s="21"/>
    </row>
    <row r="255" spans="1:9" ht="15" customHeight="1">
      <c r="A255" s="140" t="s">
        <v>18</v>
      </c>
      <c r="B255" s="142"/>
      <c r="C255" s="138">
        <v>226</v>
      </c>
      <c r="D255" s="138" t="s">
        <v>54</v>
      </c>
      <c r="E255" s="144">
        <f>E256</f>
        <v>0</v>
      </c>
      <c r="F255" s="144">
        <f>F256</f>
        <v>0</v>
      </c>
      <c r="G255" s="144">
        <f>G256</f>
        <v>0</v>
      </c>
      <c r="H255" s="21"/>
      <c r="I255" s="21"/>
    </row>
    <row r="256" spans="1:9" ht="15" customHeight="1">
      <c r="A256" s="141" t="s">
        <v>165</v>
      </c>
      <c r="B256" s="143"/>
      <c r="C256" s="143"/>
      <c r="D256" s="143" t="s">
        <v>166</v>
      </c>
      <c r="E256" s="145">
        <v>0</v>
      </c>
      <c r="F256" s="145">
        <v>0</v>
      </c>
      <c r="G256" s="145">
        <v>0</v>
      </c>
      <c r="H256" s="15">
        <f>H257</f>
        <v>0</v>
      </c>
      <c r="I256" s="15">
        <f>I257</f>
        <v>0</v>
      </c>
    </row>
    <row r="257" spans="1:9" ht="35.25" customHeight="1">
      <c r="A257" s="43" t="s">
        <v>231</v>
      </c>
      <c r="B257" s="174"/>
      <c r="C257" s="174"/>
      <c r="D257" s="174"/>
      <c r="E257" s="19">
        <f aca="true" t="shared" si="2" ref="E257:G259">E258</f>
        <v>0</v>
      </c>
      <c r="F257" s="19">
        <f t="shared" si="2"/>
        <v>0</v>
      </c>
      <c r="G257" s="19">
        <f t="shared" si="2"/>
        <v>0</v>
      </c>
      <c r="H257" s="15">
        <f>H258</f>
        <v>0</v>
      </c>
      <c r="I257" s="15">
        <f>I258</f>
        <v>0</v>
      </c>
    </row>
    <row r="258" spans="1:9" ht="36" customHeight="1">
      <c r="A258" s="134" t="s">
        <v>45</v>
      </c>
      <c r="B258" s="139" t="s">
        <v>232</v>
      </c>
      <c r="C258" s="22"/>
      <c r="D258" s="22"/>
      <c r="E258" s="15">
        <f t="shared" si="2"/>
        <v>0</v>
      </c>
      <c r="F258" s="15">
        <f t="shared" si="2"/>
        <v>0</v>
      </c>
      <c r="G258" s="15">
        <f t="shared" si="2"/>
        <v>0</v>
      </c>
      <c r="H258" s="21"/>
      <c r="I258" s="21">
        <v>0</v>
      </c>
    </row>
    <row r="259" spans="1:9" ht="21.75" customHeight="1">
      <c r="A259" s="140" t="s">
        <v>15</v>
      </c>
      <c r="B259" s="138"/>
      <c r="C259" s="138">
        <v>225</v>
      </c>
      <c r="D259" s="138" t="s">
        <v>52</v>
      </c>
      <c r="E259" s="144">
        <f t="shared" si="2"/>
        <v>0</v>
      </c>
      <c r="F259" s="144">
        <f t="shared" si="2"/>
        <v>0</v>
      </c>
      <c r="G259" s="144">
        <f t="shared" si="2"/>
        <v>0</v>
      </c>
      <c r="H259" s="87"/>
      <c r="I259" s="87"/>
    </row>
    <row r="260" spans="1:9" ht="15" customHeight="1">
      <c r="A260" s="141" t="s">
        <v>204</v>
      </c>
      <c r="B260" s="143"/>
      <c r="C260" s="143"/>
      <c r="D260" s="143" t="s">
        <v>205</v>
      </c>
      <c r="E260" s="145">
        <v>0</v>
      </c>
      <c r="F260" s="145">
        <v>0</v>
      </c>
      <c r="G260" s="145">
        <v>0</v>
      </c>
      <c r="H260" s="87"/>
      <c r="I260" s="87"/>
    </row>
    <row r="261" spans="1:9" ht="18.75" customHeight="1">
      <c r="A261" s="43" t="s">
        <v>233</v>
      </c>
      <c r="B261" s="18"/>
      <c r="C261" s="37"/>
      <c r="D261" s="18"/>
      <c r="E261" s="19">
        <f>E262+E267+E265+E270+E273</f>
        <v>236530</v>
      </c>
      <c r="F261" s="19">
        <f>F262+F265+F267</f>
        <v>377600</v>
      </c>
      <c r="G261" s="19">
        <f>G262+G267+G265+G270+G273</f>
        <v>219130</v>
      </c>
      <c r="H261" s="87"/>
      <c r="I261" s="87"/>
    </row>
    <row r="262" spans="1:9" ht="35.25" customHeight="1">
      <c r="A262" s="134" t="s">
        <v>45</v>
      </c>
      <c r="B262" s="139" t="s">
        <v>234</v>
      </c>
      <c r="C262" s="137"/>
      <c r="D262" s="22"/>
      <c r="E262" s="15">
        <f>E263</f>
        <v>75300</v>
      </c>
      <c r="F262" s="15">
        <f>F263</f>
        <v>75300</v>
      </c>
      <c r="G262" s="15">
        <f>G263</f>
        <v>65330</v>
      </c>
      <c r="H262" s="87"/>
      <c r="I262" s="87"/>
    </row>
    <row r="263" spans="1:9" ht="21.75" customHeight="1">
      <c r="A263" s="140" t="s">
        <v>18</v>
      </c>
      <c r="B263" s="142"/>
      <c r="C263" s="138">
        <v>226</v>
      </c>
      <c r="D263" s="138" t="s">
        <v>54</v>
      </c>
      <c r="E263" s="144">
        <f>SUM(E264)</f>
        <v>75300</v>
      </c>
      <c r="F263" s="144">
        <f>SUM(F264)</f>
        <v>75300</v>
      </c>
      <c r="G263" s="144">
        <f>SUM(G264)</f>
        <v>65330</v>
      </c>
      <c r="H263" s="87"/>
      <c r="I263" s="87"/>
    </row>
    <row r="264" spans="1:9" ht="18.75" customHeight="1">
      <c r="A264" s="141" t="s">
        <v>165</v>
      </c>
      <c r="B264" s="143"/>
      <c r="C264" s="143"/>
      <c r="D264" s="143" t="s">
        <v>166</v>
      </c>
      <c r="E264" s="145">
        <v>75300</v>
      </c>
      <c r="F264" s="145">
        <v>75300</v>
      </c>
      <c r="G264" s="145">
        <v>65330</v>
      </c>
      <c r="H264" s="87"/>
      <c r="I264" s="87"/>
    </row>
    <row r="265" spans="1:9" ht="32.25" customHeight="1">
      <c r="A265" s="134" t="s">
        <v>45</v>
      </c>
      <c r="B265" s="139" t="s">
        <v>235</v>
      </c>
      <c r="C265" s="137"/>
      <c r="D265" s="22"/>
      <c r="E265" s="15">
        <f>E266</f>
        <v>161230</v>
      </c>
      <c r="F265" s="15">
        <f>F266</f>
        <v>179600</v>
      </c>
      <c r="G265" s="15">
        <f>G266</f>
        <v>153800</v>
      </c>
      <c r="H265" s="87"/>
      <c r="I265" s="87"/>
    </row>
    <row r="266" spans="1:9" ht="23.25" customHeight="1">
      <c r="A266" s="140" t="s">
        <v>132</v>
      </c>
      <c r="B266" s="138"/>
      <c r="C266" s="138">
        <v>342</v>
      </c>
      <c r="D266" s="138" t="s">
        <v>199</v>
      </c>
      <c r="E266" s="144">
        <v>161230</v>
      </c>
      <c r="F266" s="144">
        <v>179600</v>
      </c>
      <c r="G266" s="144">
        <v>153800</v>
      </c>
      <c r="H266" s="87"/>
      <c r="I266" s="87"/>
    </row>
    <row r="267" spans="1:9" ht="30" customHeight="1">
      <c r="A267" s="42" t="s">
        <v>48</v>
      </c>
      <c r="B267" s="175" t="s">
        <v>269</v>
      </c>
      <c r="C267" s="22"/>
      <c r="D267" s="22"/>
      <c r="E267" s="15">
        <f aca="true" t="shared" si="3" ref="E267:G268">E268</f>
        <v>0</v>
      </c>
      <c r="F267" s="15">
        <f>F271</f>
        <v>122700</v>
      </c>
      <c r="G267" s="15">
        <f t="shared" si="3"/>
        <v>0</v>
      </c>
      <c r="H267" s="87"/>
      <c r="I267" s="87"/>
    </row>
    <row r="268" spans="1:9" ht="24" customHeight="1" hidden="1">
      <c r="A268" s="140" t="s">
        <v>15</v>
      </c>
      <c r="B268" s="138"/>
      <c r="C268" s="138">
        <v>225</v>
      </c>
      <c r="D268" s="138" t="s">
        <v>52</v>
      </c>
      <c r="E268" s="144">
        <f t="shared" si="3"/>
        <v>0</v>
      </c>
      <c r="F268" s="144">
        <f t="shared" si="3"/>
        <v>0</v>
      </c>
      <c r="G268" s="144">
        <f t="shared" si="3"/>
        <v>0</v>
      </c>
      <c r="H268" s="87"/>
      <c r="I268" s="87"/>
    </row>
    <row r="269" spans="1:9" ht="18.75" customHeight="1" hidden="1">
      <c r="A269" s="141" t="s">
        <v>162</v>
      </c>
      <c r="B269" s="143"/>
      <c r="C269" s="143"/>
      <c r="D269" s="143" t="s">
        <v>163</v>
      </c>
      <c r="E269" s="145"/>
      <c r="F269" s="145"/>
      <c r="G269" s="145"/>
      <c r="H269" s="87"/>
      <c r="I269" s="87"/>
    </row>
    <row r="270" spans="1:9" ht="2.25" customHeight="1" hidden="1">
      <c r="A270" s="136" t="s">
        <v>123</v>
      </c>
      <c r="B270" s="139" t="s">
        <v>238</v>
      </c>
      <c r="C270" s="137"/>
      <c r="D270" s="22"/>
      <c r="E270" s="15">
        <f>E271</f>
        <v>0</v>
      </c>
      <c r="F270" s="15">
        <f>F271</f>
        <v>122700</v>
      </c>
      <c r="G270" s="15">
        <f>G271</f>
        <v>0</v>
      </c>
      <c r="H270" s="87"/>
      <c r="I270" s="87"/>
    </row>
    <row r="271" spans="1:9" ht="21.75" customHeight="1">
      <c r="A271" s="140" t="s">
        <v>47</v>
      </c>
      <c r="B271" s="138"/>
      <c r="C271" s="138">
        <v>310</v>
      </c>
      <c r="D271" s="138" t="s">
        <v>56</v>
      </c>
      <c r="E271" s="144">
        <f>SUM(E272)</f>
        <v>0</v>
      </c>
      <c r="F271" s="144">
        <f>SUM(F272)</f>
        <v>122700</v>
      </c>
      <c r="G271" s="144">
        <f>SUM(G272)</f>
        <v>0</v>
      </c>
      <c r="H271" s="87"/>
      <c r="I271" s="87"/>
    </row>
    <row r="272" spans="1:9" ht="21" customHeight="1">
      <c r="A272" s="141" t="s">
        <v>167</v>
      </c>
      <c r="B272" s="143"/>
      <c r="C272" s="143"/>
      <c r="D272" s="143" t="s">
        <v>168</v>
      </c>
      <c r="E272" s="145">
        <v>0</v>
      </c>
      <c r="F272" s="145">
        <v>122700</v>
      </c>
      <c r="G272" s="145">
        <v>0</v>
      </c>
      <c r="H272" s="87"/>
      <c r="I272" s="87"/>
    </row>
    <row r="273" spans="1:9" ht="0.75" customHeight="1" hidden="1">
      <c r="A273" s="42" t="s">
        <v>48</v>
      </c>
      <c r="B273" s="175" t="s">
        <v>239</v>
      </c>
      <c r="C273" s="22"/>
      <c r="D273" s="22"/>
      <c r="E273" s="15">
        <f aca="true" t="shared" si="4" ref="E273:G274">E274</f>
        <v>0</v>
      </c>
      <c r="F273" s="15">
        <f t="shared" si="4"/>
        <v>0</v>
      </c>
      <c r="G273" s="15">
        <f t="shared" si="4"/>
        <v>0</v>
      </c>
      <c r="H273" s="87"/>
      <c r="I273" s="87"/>
    </row>
    <row r="274" spans="1:9" ht="0.75" customHeight="1" hidden="1">
      <c r="A274" s="140" t="s">
        <v>15</v>
      </c>
      <c r="B274" s="138"/>
      <c r="C274" s="138">
        <v>225</v>
      </c>
      <c r="D274" s="138" t="s">
        <v>52</v>
      </c>
      <c r="E274" s="144">
        <f t="shared" si="4"/>
        <v>0</v>
      </c>
      <c r="F274" s="144">
        <f t="shared" si="4"/>
        <v>0</v>
      </c>
      <c r="G274" s="144">
        <f t="shared" si="4"/>
        <v>0</v>
      </c>
      <c r="H274" s="87"/>
      <c r="I274" s="87"/>
    </row>
    <row r="275" spans="1:9" ht="1.5" customHeight="1" hidden="1">
      <c r="A275" s="141" t="s">
        <v>162</v>
      </c>
      <c r="B275" s="143"/>
      <c r="C275" s="143"/>
      <c r="D275" s="143" t="s">
        <v>163</v>
      </c>
      <c r="E275" s="145">
        <v>0</v>
      </c>
      <c r="F275" s="145">
        <v>0</v>
      </c>
      <c r="G275" s="145">
        <v>0</v>
      </c>
      <c r="H275" s="87"/>
      <c r="I275" s="87"/>
    </row>
    <row r="276" spans="1:9" ht="21" customHeight="1">
      <c r="A276" s="43" t="s">
        <v>236</v>
      </c>
      <c r="B276" s="18"/>
      <c r="C276" s="37"/>
      <c r="D276" s="18"/>
      <c r="E276" s="19">
        <f>E277+E280+E291</f>
        <v>636300</v>
      </c>
      <c r="F276" s="19">
        <f>F277+F286+F280+F289+F292</f>
        <v>631870</v>
      </c>
      <c r="G276" s="19">
        <f>G277+G286+G280+G289+G292</f>
        <v>660940</v>
      </c>
      <c r="H276" s="87"/>
      <c r="I276" s="87"/>
    </row>
    <row r="277" spans="1:9" ht="33" customHeight="1">
      <c r="A277" s="134" t="s">
        <v>45</v>
      </c>
      <c r="B277" s="139" t="s">
        <v>234</v>
      </c>
      <c r="C277" s="137"/>
      <c r="D277" s="22"/>
      <c r="E277" s="15">
        <f>E278</f>
        <v>187070</v>
      </c>
      <c r="F277" s="15">
        <f>F278</f>
        <v>187070</v>
      </c>
      <c r="G277" s="15">
        <f>G278</f>
        <v>197040</v>
      </c>
      <c r="H277" s="87"/>
      <c r="I277" s="87"/>
    </row>
    <row r="278" spans="1:9" ht="26.25" customHeight="1">
      <c r="A278" s="140" t="s">
        <v>18</v>
      </c>
      <c r="B278" s="142"/>
      <c r="C278" s="138">
        <v>226</v>
      </c>
      <c r="D278" s="138" t="s">
        <v>54</v>
      </c>
      <c r="E278" s="144">
        <f>SUM(E279)</f>
        <v>187070</v>
      </c>
      <c r="F278" s="144">
        <f>SUM(F279)</f>
        <v>187070</v>
      </c>
      <c r="G278" s="144">
        <f>SUM(G279)</f>
        <v>197040</v>
      </c>
      <c r="H278" s="87"/>
      <c r="I278" s="87"/>
    </row>
    <row r="279" spans="1:9" ht="24.75" customHeight="1">
      <c r="A279" s="141" t="s">
        <v>165</v>
      </c>
      <c r="B279" s="143"/>
      <c r="C279" s="143"/>
      <c r="D279" s="143" t="s">
        <v>166</v>
      </c>
      <c r="E279" s="145">
        <v>187070</v>
      </c>
      <c r="F279" s="145">
        <v>187070</v>
      </c>
      <c r="G279" s="145">
        <v>197040</v>
      </c>
      <c r="H279" s="87"/>
      <c r="I279" s="87"/>
    </row>
    <row r="280" spans="1:9" ht="32.25" customHeight="1">
      <c r="A280" s="134" t="s">
        <v>45</v>
      </c>
      <c r="B280" s="139" t="s">
        <v>235</v>
      </c>
      <c r="C280" s="137"/>
      <c r="D280" s="22"/>
      <c r="E280" s="15">
        <f>E285</f>
        <v>400530</v>
      </c>
      <c r="F280" s="15">
        <f>F285</f>
        <v>444800</v>
      </c>
      <c r="G280" s="15">
        <f>G285</f>
        <v>463900</v>
      </c>
      <c r="H280" s="87"/>
      <c r="I280" s="87"/>
    </row>
    <row r="281" spans="1:9" ht="18" customHeight="1">
      <c r="A281" s="141" t="s">
        <v>132</v>
      </c>
      <c r="B281" s="139"/>
      <c r="C281" s="137">
        <v>342</v>
      </c>
      <c r="D281" s="143" t="s">
        <v>199</v>
      </c>
      <c r="E281" s="21">
        <f>E280</f>
        <v>400530</v>
      </c>
      <c r="F281" s="21">
        <f>F280</f>
        <v>444800</v>
      </c>
      <c r="G281" s="21">
        <f>G280</f>
        <v>463900</v>
      </c>
      <c r="H281" s="87"/>
      <c r="I281" s="87"/>
    </row>
    <row r="282" spans="1:9" ht="0.75" customHeight="1" hidden="1">
      <c r="A282" s="134"/>
      <c r="B282" s="139"/>
      <c r="C282" s="137"/>
      <c r="D282" s="22"/>
      <c r="E282" s="15"/>
      <c r="F282" s="15"/>
      <c r="G282" s="15"/>
      <c r="H282" s="84" t="s">
        <v>121</v>
      </c>
      <c r="I282" s="85" t="s">
        <v>122</v>
      </c>
    </row>
    <row r="283" spans="1:9" ht="1.5" customHeight="1" hidden="1">
      <c r="A283" s="134"/>
      <c r="B283" s="139"/>
      <c r="C283" s="137"/>
      <c r="D283" s="22"/>
      <c r="E283" s="15"/>
      <c r="F283" s="15"/>
      <c r="G283" s="15"/>
      <c r="H283" s="58" t="e">
        <f>H96+H128+H149+H163+H207+H242+H251+H256</f>
        <v>#REF!</v>
      </c>
      <c r="I283" s="58" t="e">
        <f>I96+I128+I149+I163+I207+I242+I251+I256</f>
        <v>#REF!</v>
      </c>
    </row>
    <row r="284" spans="1:9" ht="23.25" customHeight="1" hidden="1">
      <c r="A284" s="134"/>
      <c r="B284" s="139"/>
      <c r="C284" s="137"/>
      <c r="D284" s="22"/>
      <c r="E284" s="15"/>
      <c r="F284" s="15"/>
      <c r="G284" s="15"/>
      <c r="H284" s="76" t="e">
        <f>H96</f>
        <v>#REF!</v>
      </c>
      <c r="I284" s="76" t="e">
        <f>I96</f>
        <v>#REF!</v>
      </c>
    </row>
    <row r="285" spans="1:9" ht="33.75" customHeight="1" hidden="1">
      <c r="A285" s="140" t="s">
        <v>132</v>
      </c>
      <c r="B285" s="138"/>
      <c r="C285" s="138">
        <v>342</v>
      </c>
      <c r="D285" s="138" t="s">
        <v>199</v>
      </c>
      <c r="E285" s="144">
        <v>400530</v>
      </c>
      <c r="F285" s="144">
        <v>444800</v>
      </c>
      <c r="G285" s="144">
        <v>463900</v>
      </c>
      <c r="H285" s="76" t="e">
        <f>H128+H207+H242+H251+H256+H149</f>
        <v>#REF!</v>
      </c>
      <c r="I285" s="76" t="e">
        <f>I128+I207+I242+I251+I256+I149</f>
        <v>#REF!</v>
      </c>
    </row>
    <row r="286" spans="1:9" ht="23.25" customHeight="1" hidden="1">
      <c r="A286" s="136" t="s">
        <v>123</v>
      </c>
      <c r="B286" s="175" t="s">
        <v>237</v>
      </c>
      <c r="C286" s="22"/>
      <c r="D286" s="22"/>
      <c r="E286" s="15">
        <f aca="true" t="shared" si="5" ref="E286:G287">E287</f>
        <v>0</v>
      </c>
      <c r="F286" s="15">
        <f t="shared" si="5"/>
        <v>0</v>
      </c>
      <c r="G286" s="15">
        <f t="shared" si="5"/>
        <v>0</v>
      </c>
      <c r="H286" s="78" t="e">
        <f>H284+H285</f>
        <v>#REF!</v>
      </c>
      <c r="I286" s="78" t="e">
        <f>I284+I285</f>
        <v>#REF!</v>
      </c>
    </row>
    <row r="287" spans="1:9" ht="23.25" customHeight="1" hidden="1">
      <c r="A287" s="140" t="s">
        <v>15</v>
      </c>
      <c r="B287" s="138"/>
      <c r="C287" s="138">
        <v>225</v>
      </c>
      <c r="D287" s="138" t="s">
        <v>52</v>
      </c>
      <c r="E287" s="144">
        <f t="shared" si="5"/>
        <v>0</v>
      </c>
      <c r="F287" s="144">
        <f t="shared" si="5"/>
        <v>0</v>
      </c>
      <c r="G287" s="144">
        <f t="shared" si="5"/>
        <v>0</v>
      </c>
      <c r="H287" s="76" t="e">
        <f>H163</f>
        <v>#REF!</v>
      </c>
      <c r="I287" s="76" t="e">
        <f>I163</f>
        <v>#REF!</v>
      </c>
    </row>
    <row r="288" spans="1:9" ht="29.25" customHeight="1" hidden="1">
      <c r="A288" s="141" t="s">
        <v>162</v>
      </c>
      <c r="B288" s="143"/>
      <c r="C288" s="143"/>
      <c r="D288" s="143" t="s">
        <v>163</v>
      </c>
      <c r="E288" s="145"/>
      <c r="F288" s="145"/>
      <c r="G288" s="145"/>
      <c r="H288" s="58" t="e">
        <f>H286+H287</f>
        <v>#REF!</v>
      </c>
      <c r="I288" s="58" t="e">
        <f>I286+I287</f>
        <v>#REF!</v>
      </c>
    </row>
    <row r="289" spans="1:7" ht="2.25" customHeight="1" hidden="1">
      <c r="A289" s="136" t="s">
        <v>123</v>
      </c>
      <c r="B289" s="139" t="s">
        <v>238</v>
      </c>
      <c r="C289" s="137"/>
      <c r="D289" s="22"/>
      <c r="E289" s="15">
        <f>E290</f>
        <v>48700</v>
      </c>
      <c r="F289" s="15">
        <f>F290</f>
        <v>0</v>
      </c>
      <c r="G289" s="15">
        <f>G290</f>
        <v>0</v>
      </c>
    </row>
    <row r="290" spans="1:7" ht="9.75" customHeight="1" hidden="1">
      <c r="A290" s="140" t="s">
        <v>47</v>
      </c>
      <c r="B290" s="138"/>
      <c r="C290" s="138">
        <v>310</v>
      </c>
      <c r="D290" s="138" t="s">
        <v>56</v>
      </c>
      <c r="E290" s="144">
        <f>SUM(E291)</f>
        <v>48700</v>
      </c>
      <c r="F290" s="144">
        <f>SUM(F291)</f>
        <v>0</v>
      </c>
      <c r="G290" s="144">
        <f>SUM(G291)</f>
        <v>0</v>
      </c>
    </row>
    <row r="291" spans="1:7" ht="32.25" customHeight="1">
      <c r="A291" s="134" t="s">
        <v>270</v>
      </c>
      <c r="B291" s="139"/>
      <c r="C291" s="143"/>
      <c r="D291" s="143"/>
      <c r="E291" s="193">
        <f>E292</f>
        <v>48700</v>
      </c>
      <c r="F291" s="145">
        <v>0</v>
      </c>
      <c r="G291" s="145">
        <v>0</v>
      </c>
    </row>
    <row r="292" spans="1:7" ht="31.5">
      <c r="A292" s="42" t="s">
        <v>48</v>
      </c>
      <c r="B292" s="139" t="s">
        <v>271</v>
      </c>
      <c r="C292" s="22"/>
      <c r="D292" s="22"/>
      <c r="E292" s="21">
        <v>48700</v>
      </c>
      <c r="F292" s="15">
        <v>0</v>
      </c>
      <c r="G292" s="15">
        <v>0</v>
      </c>
    </row>
    <row r="293" spans="1:7" ht="21" customHeight="1">
      <c r="A293" s="194" t="s">
        <v>272</v>
      </c>
      <c r="B293" s="138"/>
      <c r="C293" s="138">
        <v>310</v>
      </c>
      <c r="D293" s="138" t="s">
        <v>168</v>
      </c>
      <c r="E293" s="147">
        <v>48700</v>
      </c>
      <c r="F293" s="144">
        <v>0</v>
      </c>
      <c r="G293" s="144">
        <v>0</v>
      </c>
    </row>
    <row r="294" spans="1:7" ht="15">
      <c r="A294" s="176"/>
      <c r="B294" s="177"/>
      <c r="C294" s="177"/>
      <c r="D294" s="177"/>
      <c r="E294" s="178"/>
      <c r="F294" s="178"/>
      <c r="G294" s="178"/>
    </row>
    <row r="295" spans="1:7" ht="15.75">
      <c r="A295" s="80"/>
      <c r="B295" s="81"/>
      <c r="C295" s="82"/>
      <c r="D295" s="82"/>
      <c r="E295" s="83"/>
      <c r="F295" s="83"/>
      <c r="G295" s="83"/>
    </row>
    <row r="296" spans="1:7" ht="15.75">
      <c r="A296" s="80"/>
      <c r="B296" s="81"/>
      <c r="C296" s="82"/>
      <c r="D296" s="82"/>
      <c r="E296" s="84"/>
      <c r="F296" s="83"/>
      <c r="G296" s="83"/>
    </row>
    <row r="297" spans="2:7" ht="20.25">
      <c r="B297" s="84" t="s">
        <v>120</v>
      </c>
      <c r="D297" s="79" t="s">
        <v>111</v>
      </c>
      <c r="E297" s="58">
        <f>E95+E139+E160+E174+E218+E253+E262+E267+E258+E265+E270+E273+E277+E280+E286+E289+E292</f>
        <v>8154801.89</v>
      </c>
      <c r="F297" s="58">
        <f>F95+F139+F160+F174+F218+F253+F262+F267+F258+F265+F270+F273+F277+F280+F286+F289+F292</f>
        <v>7614670</v>
      </c>
      <c r="G297" s="58">
        <f>G95+G139+G160+G174+G218+G253+G262+G267+G258+G265+G270+G273+G277+G280+G286+G289+G292</f>
        <v>7034770</v>
      </c>
    </row>
    <row r="298" spans="4:7" ht="14.25">
      <c r="D298" s="75" t="s">
        <v>112</v>
      </c>
      <c r="E298" s="76">
        <f>E95+E277+E280+E286+E289+E292</f>
        <v>1769100</v>
      </c>
      <c r="F298" s="76">
        <f>F95+F277+F280+F286+F289+F292</f>
        <v>2035570</v>
      </c>
      <c r="G298" s="76">
        <f>G95+G277+G280+G286+G289+G292</f>
        <v>2073940</v>
      </c>
    </row>
    <row r="299" spans="4:7" ht="14.25">
      <c r="D299" s="75" t="s">
        <v>113</v>
      </c>
      <c r="E299" s="76">
        <f>E139+E218+E253+E262+E267+E160+E258+E265+E270+E273+E236</f>
        <v>5262352.51</v>
      </c>
      <c r="F299" s="76">
        <f>F139+F218+F253+F262+F267+F160+F258+F265+F270+F273+F236</f>
        <v>4464000</v>
      </c>
      <c r="G299" s="76">
        <f>G139+G218+G253+G262+G267+G160+G258+G265+G270+G273+G236</f>
        <v>3845730</v>
      </c>
    </row>
    <row r="300" spans="4:7" ht="15">
      <c r="D300" s="77" t="s">
        <v>109</v>
      </c>
      <c r="E300" s="78">
        <f>E298+E299</f>
        <v>7031452.51</v>
      </c>
      <c r="F300" s="78">
        <f>F298+F299</f>
        <v>6499570</v>
      </c>
      <c r="G300" s="78">
        <f>G298+G299</f>
        <v>5919670</v>
      </c>
    </row>
    <row r="301" spans="4:7" ht="14.25">
      <c r="D301" s="75" t="s">
        <v>114</v>
      </c>
      <c r="E301" s="76">
        <f>E174</f>
        <v>1123349.38</v>
      </c>
      <c r="F301" s="76">
        <f>F174</f>
        <v>1115100</v>
      </c>
      <c r="G301" s="76">
        <f>G174</f>
        <v>1115100</v>
      </c>
    </row>
    <row r="302" spans="4:7" ht="14.25">
      <c r="D302" s="75" t="s">
        <v>110</v>
      </c>
      <c r="E302" s="58">
        <f>E300+E301</f>
        <v>8154801.89</v>
      </c>
      <c r="F302" s="58">
        <f>F300+F301</f>
        <v>7614670</v>
      </c>
      <c r="G302" s="58">
        <f>G300+G301</f>
        <v>7034770</v>
      </c>
    </row>
    <row r="304" ht="13.5" thickBot="1"/>
    <row r="305" spans="5:7" ht="13.5" thickBot="1">
      <c r="E305" s="59">
        <v>2018</v>
      </c>
      <c r="F305" s="60">
        <v>2019</v>
      </c>
      <c r="G305" s="61">
        <v>2020</v>
      </c>
    </row>
    <row r="306" spans="2:7" ht="16.5" hidden="1" outlineLevel="1" thickBot="1">
      <c r="B306" s="231" t="s">
        <v>104</v>
      </c>
      <c r="C306" s="231"/>
      <c r="D306" s="232"/>
      <c r="E306" s="62">
        <f>SUM(E307:E311)</f>
        <v>44539447.26</v>
      </c>
      <c r="F306" s="62">
        <f>SUM(F307:F311)</f>
        <v>44658700</v>
      </c>
      <c r="G306" s="62">
        <f>SUM(G307:G311)</f>
        <v>44603500</v>
      </c>
    </row>
    <row r="307" spans="2:7" ht="15.75" collapsed="1">
      <c r="B307" s="3"/>
      <c r="D307" s="63">
        <v>111</v>
      </c>
      <c r="E307" s="64">
        <f>E81+E127</f>
        <v>28927300</v>
      </c>
      <c r="F307" s="64">
        <f>F81+F127</f>
        <v>28925700</v>
      </c>
      <c r="G307" s="64">
        <f>G81+G127</f>
        <v>29135800</v>
      </c>
    </row>
    <row r="308" spans="2:7" ht="15.75">
      <c r="B308" s="3"/>
      <c r="D308" s="63">
        <v>112</v>
      </c>
      <c r="E308" s="65">
        <f>E85+E131</f>
        <v>14624.75</v>
      </c>
      <c r="F308" s="65">
        <f>F85+F131</f>
        <v>7700</v>
      </c>
      <c r="G308" s="65">
        <f>G85+G131</f>
        <v>7700</v>
      </c>
    </row>
    <row r="309" spans="2:7" ht="15.75">
      <c r="B309" s="3"/>
      <c r="D309" s="63">
        <v>119</v>
      </c>
      <c r="E309" s="65">
        <f>E93+E137</f>
        <v>8725000</v>
      </c>
      <c r="F309" s="65">
        <f>F93+F137</f>
        <v>8727900</v>
      </c>
      <c r="G309" s="65">
        <f>G93+G137</f>
        <v>8792000</v>
      </c>
    </row>
    <row r="310" spans="2:7" ht="15.75">
      <c r="B310" s="3"/>
      <c r="D310" s="63">
        <v>244</v>
      </c>
      <c r="E310" s="65">
        <f>E95+E160+E139</f>
        <v>4289622.51</v>
      </c>
      <c r="F310" s="65">
        <f>F95+F160+F139</f>
        <v>4414500</v>
      </c>
      <c r="G310" s="65">
        <f>G95+G160+G139</f>
        <v>4085100</v>
      </c>
    </row>
    <row r="311" spans="2:7" ht="16.5" thickBot="1">
      <c r="B311" s="3"/>
      <c r="D311" s="63">
        <v>851</v>
      </c>
      <c r="E311" s="66">
        <f>E157</f>
        <v>2582900</v>
      </c>
      <c r="F311" s="66">
        <f>F157</f>
        <v>2582900</v>
      </c>
      <c r="G311" s="66">
        <f>G157</f>
        <v>2582900</v>
      </c>
    </row>
    <row r="312" spans="2:7" ht="16.5" thickBot="1">
      <c r="B312" s="231" t="s">
        <v>105</v>
      </c>
      <c r="C312" s="231"/>
      <c r="D312" s="232"/>
      <c r="E312" s="62">
        <f>SUM(E313:E319)</f>
        <v>4127230</v>
      </c>
      <c r="F312" s="62">
        <f>SUM(F313:F319)</f>
        <v>3465770</v>
      </c>
      <c r="G312" s="62">
        <f>SUM(G313:G319)</f>
        <v>3214870</v>
      </c>
    </row>
    <row r="313" spans="2:7" ht="15.75">
      <c r="B313" s="3"/>
      <c r="D313" s="63">
        <v>111</v>
      </c>
      <c r="E313" s="64">
        <f>E209+E239</f>
        <v>1024600</v>
      </c>
      <c r="F313" s="64">
        <f>F209+F239</f>
        <v>1061100</v>
      </c>
      <c r="G313" s="64">
        <f>G209+G239</f>
        <v>1060700</v>
      </c>
    </row>
    <row r="314" spans="2:7" ht="15.75">
      <c r="B314" s="3"/>
      <c r="D314" s="63">
        <v>112</v>
      </c>
      <c r="E314" s="65">
        <f>E213+E241</f>
        <v>12500</v>
      </c>
      <c r="F314" s="65">
        <f>F213+F241</f>
        <v>0</v>
      </c>
      <c r="G314" s="65">
        <f>G213+G241</f>
        <v>0</v>
      </c>
    </row>
    <row r="315" spans="2:7" ht="15.75">
      <c r="B315" s="3"/>
      <c r="D315" s="63">
        <v>113</v>
      </c>
      <c r="E315" s="65">
        <f>E247</f>
        <v>39600</v>
      </c>
      <c r="F315" s="65">
        <f>F247</f>
        <v>0</v>
      </c>
      <c r="G315" s="65">
        <f>G247</f>
        <v>0</v>
      </c>
    </row>
    <row r="316" spans="2:7" ht="15.75">
      <c r="B316" s="3"/>
      <c r="D316" s="67">
        <v>119</v>
      </c>
      <c r="E316" s="65">
        <f>E216+E251</f>
        <v>308700</v>
      </c>
      <c r="F316" s="65">
        <f>F216+F251</f>
        <v>319600</v>
      </c>
      <c r="G316" s="65">
        <f>G216+G251</f>
        <v>319600</v>
      </c>
    </row>
    <row r="317" spans="2:7" ht="15.75">
      <c r="B317" s="3"/>
      <c r="D317" s="67">
        <v>243</v>
      </c>
      <c r="E317" s="65">
        <f>E267+E273+E286+E292</f>
        <v>48700</v>
      </c>
      <c r="F317" s="65">
        <f>F267+F273+F286+F292</f>
        <v>122700</v>
      </c>
      <c r="G317" s="65">
        <f>G267+G273+G286+G292</f>
        <v>0</v>
      </c>
    </row>
    <row r="318" spans="2:7" ht="15.75">
      <c r="B318" s="3"/>
      <c r="D318" s="67">
        <v>244</v>
      </c>
      <c r="E318" s="65">
        <f>E218+E253+E258+E262+E265+E270+E277+E280+E289</f>
        <v>2693130</v>
      </c>
      <c r="F318" s="65">
        <f>F218+F253+F258+F262+F265+F270+F277+F280+F289</f>
        <v>1962370</v>
      </c>
      <c r="G318" s="65">
        <f>G218+G253+G258+G262+G265+G270+G277+G280+G289</f>
        <v>1834570</v>
      </c>
    </row>
    <row r="319" spans="2:7" ht="15.75">
      <c r="B319" s="3"/>
      <c r="D319" s="67">
        <v>851</v>
      </c>
      <c r="E319" s="65">
        <f>E233</f>
        <v>0</v>
      </c>
      <c r="F319" s="65">
        <f>F233</f>
        <v>0</v>
      </c>
      <c r="G319" s="65">
        <f>G233</f>
        <v>0</v>
      </c>
    </row>
    <row r="320" spans="2:7" ht="16.5" thickBot="1">
      <c r="B320" s="3"/>
      <c r="D320" s="67">
        <v>853</v>
      </c>
      <c r="E320" s="66"/>
      <c r="F320" s="68"/>
      <c r="G320" s="66"/>
    </row>
    <row r="321" spans="2:7" ht="16.5" thickBot="1">
      <c r="B321" s="231" t="s">
        <v>106</v>
      </c>
      <c r="C321" s="231"/>
      <c r="D321" s="232"/>
      <c r="E321" s="62">
        <f>SUM(E322:E325)</f>
        <v>1898449.38</v>
      </c>
      <c r="F321" s="62">
        <f>SUM(F322:F325)</f>
        <v>1865800</v>
      </c>
      <c r="G321" s="62">
        <f>SUM(G322:G325)</f>
        <v>1865800</v>
      </c>
    </row>
    <row r="322" spans="2:7" ht="15.75">
      <c r="B322" s="73"/>
      <c r="D322" s="63">
        <v>111</v>
      </c>
      <c r="E322" s="64">
        <f>E168</f>
        <v>595340</v>
      </c>
      <c r="F322" s="64">
        <f>F168</f>
        <v>576600</v>
      </c>
      <c r="G322" s="64">
        <f>G168</f>
        <v>576600</v>
      </c>
    </row>
    <row r="323" spans="2:7" ht="15.75">
      <c r="B323" s="3"/>
      <c r="D323" s="67">
        <v>119</v>
      </c>
      <c r="E323" s="65">
        <f>E172</f>
        <v>179760</v>
      </c>
      <c r="F323" s="65">
        <f>F172</f>
        <v>174100</v>
      </c>
      <c r="G323" s="65">
        <f>G172</f>
        <v>174100</v>
      </c>
    </row>
    <row r="324" spans="2:7" ht="15.75">
      <c r="B324" s="3"/>
      <c r="D324" s="67">
        <v>244</v>
      </c>
      <c r="E324" s="65">
        <f>E174</f>
        <v>1123349.38</v>
      </c>
      <c r="F324" s="65">
        <f>F174</f>
        <v>1115100</v>
      </c>
      <c r="G324" s="65">
        <f>G174</f>
        <v>1115100</v>
      </c>
    </row>
    <row r="325" spans="2:7" ht="16.5" thickBot="1">
      <c r="B325" s="3"/>
      <c r="D325" s="67">
        <v>853</v>
      </c>
      <c r="E325" s="66">
        <f>E202</f>
        <v>0</v>
      </c>
      <c r="F325" s="66">
        <f>F202</f>
        <v>0</v>
      </c>
      <c r="G325" s="66">
        <f>G202</f>
        <v>0</v>
      </c>
    </row>
    <row r="326" spans="2:7" ht="15" thickBot="1">
      <c r="B326" s="3"/>
      <c r="C326" s="3"/>
      <c r="E326" s="69">
        <f>E306+E312+E321</f>
        <v>50565126.64</v>
      </c>
      <c r="F326" s="70">
        <f>F306+F312+F321</f>
        <v>49990270</v>
      </c>
      <c r="G326" s="69">
        <f>G306+G312+G321</f>
        <v>49684170</v>
      </c>
    </row>
    <row r="328" spans="4:7" ht="14.25">
      <c r="D328" s="71" t="s">
        <v>107</v>
      </c>
      <c r="E328" s="72">
        <f>E75</f>
        <v>50910126.64</v>
      </c>
      <c r="F328" s="72">
        <f>F75</f>
        <v>50378270</v>
      </c>
      <c r="G328" s="72">
        <f>G75</f>
        <v>50090470</v>
      </c>
    </row>
    <row r="330" spans="5:7" ht="12.75">
      <c r="E330" s="57">
        <f>E326-E328</f>
        <v>-345000</v>
      </c>
      <c r="F330" s="57">
        <f>F326-F328</f>
        <v>-388000</v>
      </c>
      <c r="G330" s="57">
        <f>G326-G328</f>
        <v>-406300</v>
      </c>
    </row>
  </sheetData>
  <sheetProtection/>
  <mergeCells count="62">
    <mergeCell ref="A28:E28"/>
    <mergeCell ref="A32:G32"/>
    <mergeCell ref="A34:E34"/>
    <mergeCell ref="A10:E10"/>
    <mergeCell ref="A20:E20"/>
    <mergeCell ref="A23:E23"/>
    <mergeCell ref="A25:G25"/>
    <mergeCell ref="A27:F27"/>
    <mergeCell ref="A26:F26"/>
    <mergeCell ref="A29:H29"/>
    <mergeCell ref="A30:G30"/>
    <mergeCell ref="A35:E35"/>
    <mergeCell ref="A36:E36"/>
    <mergeCell ref="A37:E37"/>
    <mergeCell ref="A38:E38"/>
    <mergeCell ref="A39:E39"/>
    <mergeCell ref="A40:E40"/>
    <mergeCell ref="A41:E41"/>
    <mergeCell ref="A42:E42"/>
    <mergeCell ref="A45:G45"/>
    <mergeCell ref="A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F60:G60"/>
    <mergeCell ref="A55:E55"/>
    <mergeCell ref="F55:G55"/>
    <mergeCell ref="A56:E56"/>
    <mergeCell ref="F56:G56"/>
    <mergeCell ref="A57:E57"/>
    <mergeCell ref="F57:G57"/>
    <mergeCell ref="B66:B67"/>
    <mergeCell ref="C66:C67"/>
    <mergeCell ref="D66:D67"/>
    <mergeCell ref="E66:G66"/>
    <mergeCell ref="A58:E58"/>
    <mergeCell ref="F58:G58"/>
    <mergeCell ref="A59:E59"/>
    <mergeCell ref="F59:G59"/>
    <mergeCell ref="A60:E60"/>
    <mergeCell ref="A64:G64"/>
    <mergeCell ref="H67:H68"/>
    <mergeCell ref="I67:I68"/>
    <mergeCell ref="B306:D306"/>
    <mergeCell ref="B312:D312"/>
    <mergeCell ref="B321:D321"/>
    <mergeCell ref="A61:E61"/>
    <mergeCell ref="F61:G61"/>
    <mergeCell ref="A62:E62"/>
    <mergeCell ref="F62:G62"/>
    <mergeCell ref="A66:A67"/>
  </mergeCells>
  <printOptions/>
  <pageMargins left="0.984251968503937" right="0.35433070866141736" top="0.31496062992125984" bottom="0.2362204724409449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parusadm</dc:creator>
  <cp:keywords/>
  <dc:description/>
  <cp:lastModifiedBy>user</cp:lastModifiedBy>
  <cp:lastPrinted>2019-10-22T10:55:03Z</cp:lastPrinted>
  <dcterms:created xsi:type="dcterms:W3CDTF">2011-12-21T05:15:34Z</dcterms:created>
  <dcterms:modified xsi:type="dcterms:W3CDTF">2019-10-22T11:03:05Z</dcterms:modified>
  <cp:category/>
  <cp:version/>
  <cp:contentType/>
  <cp:contentStatus/>
</cp:coreProperties>
</file>